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H:\01 Unit Non-profit\Projecten\Per Saldo\PGB\"/>
    </mc:Choice>
  </mc:AlternateContent>
  <bookViews>
    <workbookView xWindow="0" yWindow="0" windowWidth="15345" windowHeight="4650"/>
  </bookViews>
  <sheets>
    <sheet name="Voorblad" sheetId="10" r:id="rId1"/>
    <sheet name="1_Definities" sheetId="9" r:id="rId2"/>
    <sheet name="2_Basis uurtarief" sheetId="4" r:id="rId3"/>
    <sheet name="3_Opslagen" sheetId="6" r:id="rId4"/>
    <sheet name="4_Totaal" sheetId="7" r:id="rId5"/>
  </sheets>
  <definedNames>
    <definedName name="_MailAutoSig" localSheetId="0">Voorblad!#REF!</definedName>
    <definedName name="_xlnm.Print_Area" localSheetId="1">'1_Definities'!$A$1:$G$17</definedName>
    <definedName name="_xlnm.Print_Area" localSheetId="2">'2_Basis uurtarief'!$A$1:$I$64</definedName>
    <definedName name="_xlnm.Print_Area" localSheetId="3">'3_Opslagen'!$A$1:$G$58</definedName>
    <definedName name="_xlnm.Print_Area" localSheetId="4">'4_Totaal'!$A$1:$J$29</definedName>
    <definedName name="Nettowerkbareuren">'2_Basis uurtarief'!$C$30</definedName>
    <definedName name="opslag_gebouwkosten">'3_Opslagen'!$D$31</definedName>
    <definedName name="opslag_huisvesting">'3_Opslagen'!$D$31</definedName>
    <definedName name="opslag_materielekosten">'3_Opslagen'!$D$39</definedName>
    <definedName name="opslag_overhead">'3_Opslagen'!$D$12</definedName>
    <definedName name="opslag_reiskosten">'3_Opslagen'!$D$23</definedName>
    <definedName name="opslag_risico">'3_Opslagen'!$D$47</definedName>
    <definedName name="opslag_werkgeverslasten">'2_Basis uurtarief'!$C$18</definedName>
    <definedName name="Product_1">'1_Definities'!$B$7</definedName>
    <definedName name="Product_2">'1_Definities'!$B$8</definedName>
    <definedName name="Product_3">'1_Definities'!$B$9</definedName>
    <definedName name="Product_4">'1_Definities'!$B$10</definedName>
    <definedName name="Product_5">'1_Definities'!$B$11</definedName>
    <definedName name="Producten">'1_Definities'!$B$7:$B$11</definedName>
    <definedName name="Productiviteit">'2_Basis uurtarief'!$C$39</definedName>
  </definedNames>
  <calcPr calcId="152511"/>
</workbook>
</file>

<file path=xl/calcChain.xml><?xml version="1.0" encoding="utf-8"?>
<calcChain xmlns="http://schemas.openxmlformats.org/spreadsheetml/2006/main">
  <c r="C55" i="6" l="1"/>
  <c r="B29" i="7"/>
  <c r="B28" i="7"/>
  <c r="B27" i="7"/>
  <c r="B26" i="7"/>
  <c r="B25" i="7"/>
  <c r="B21" i="7"/>
  <c r="B20" i="7"/>
  <c r="B19" i="7"/>
  <c r="B18" i="7"/>
  <c r="B17" i="7"/>
  <c r="I52" i="4" l="1"/>
  <c r="H52" i="4"/>
  <c r="G52" i="4"/>
  <c r="F52" i="4"/>
  <c r="E52" i="4"/>
  <c r="C52" i="4"/>
  <c r="D52" i="4" s="1"/>
  <c r="I51" i="4"/>
  <c r="H51" i="4"/>
  <c r="G51" i="4"/>
  <c r="F51" i="4"/>
  <c r="E51" i="4"/>
  <c r="C51" i="4"/>
  <c r="D51" i="4" s="1"/>
  <c r="D23" i="6" l="1"/>
  <c r="C23" i="6"/>
  <c r="B58" i="6"/>
  <c r="C58" i="6" s="1"/>
  <c r="B57" i="6"/>
  <c r="C57" i="6" s="1"/>
  <c r="B56" i="6"/>
  <c r="C56" i="6" s="1"/>
  <c r="B55" i="6"/>
  <c r="B54" i="6"/>
  <c r="C54" i="6" s="1"/>
  <c r="C18" i="4" l="1"/>
  <c r="B18" i="4"/>
  <c r="C48" i="4" l="1"/>
  <c r="D48" i="4" s="1"/>
  <c r="C49" i="4"/>
  <c r="D49" i="4" s="1"/>
  <c r="C50" i="4"/>
  <c r="D50" i="4" s="1"/>
  <c r="B30" i="4"/>
  <c r="C30" i="4"/>
  <c r="A52" i="4"/>
  <c r="A50" i="4"/>
  <c r="A49" i="4"/>
  <c r="A48" i="4"/>
  <c r="E48" i="4" l="1"/>
  <c r="E49" i="4"/>
  <c r="E50" i="4"/>
  <c r="B37" i="4"/>
  <c r="B39" i="4" s="1"/>
  <c r="C37" i="4"/>
  <c r="C39" i="4" s="1"/>
  <c r="F48" i="4" l="1"/>
  <c r="I48" i="4" s="1"/>
  <c r="F49" i="4"/>
  <c r="F50" i="4"/>
  <c r="B13" i="7"/>
  <c r="C13" i="7" s="1"/>
  <c r="B12" i="7"/>
  <c r="C12" i="7" s="1"/>
  <c r="B11" i="7"/>
  <c r="C11" i="7" s="1"/>
  <c r="B10" i="7"/>
  <c r="C10" i="7" s="1"/>
  <c r="B9" i="7"/>
  <c r="C9" i="7" s="1"/>
  <c r="D21" i="7" l="1"/>
  <c r="D29" i="7" s="1"/>
  <c r="C21" i="7"/>
  <c r="C20" i="7"/>
  <c r="D20" i="7"/>
  <c r="D28" i="7" s="1"/>
  <c r="G48" i="4"/>
  <c r="C17" i="7" s="1"/>
  <c r="H48" i="4"/>
  <c r="D17" i="7" s="1"/>
  <c r="H50" i="4"/>
  <c r="D19" i="7" s="1"/>
  <c r="G50" i="4"/>
  <c r="C19" i="7" s="1"/>
  <c r="I50" i="4"/>
  <c r="G49" i="4"/>
  <c r="C18" i="7" s="1"/>
  <c r="H49" i="4"/>
  <c r="D18" i="7" s="1"/>
  <c r="I49" i="4"/>
  <c r="I21" i="7" l="1"/>
  <c r="I29" i="7" s="1"/>
  <c r="G21" i="7"/>
  <c r="G29" i="7" s="1"/>
  <c r="F21" i="7"/>
  <c r="F29" i="7" s="1"/>
  <c r="H21" i="7"/>
  <c r="H29" i="7" s="1"/>
  <c r="E21" i="7"/>
  <c r="E29" i="7" s="1"/>
  <c r="J21" i="7"/>
  <c r="J29" i="7" s="1"/>
  <c r="C29" i="7"/>
  <c r="E17" i="7"/>
  <c r="G17" i="7"/>
  <c r="H17" i="7"/>
  <c r="F17" i="7"/>
  <c r="F18" i="7"/>
  <c r="H18" i="7"/>
  <c r="G18" i="7"/>
  <c r="I18" i="7"/>
  <c r="E18" i="7"/>
  <c r="G19" i="7"/>
  <c r="F19" i="7"/>
  <c r="H19" i="7"/>
  <c r="H27" i="7" s="1"/>
  <c r="E19" i="7"/>
  <c r="I19" i="7" s="1"/>
  <c r="H20" i="7"/>
  <c r="H28" i="7" s="1"/>
  <c r="I20" i="7"/>
  <c r="I28" i="7" s="1"/>
  <c r="E20" i="7"/>
  <c r="E28" i="7" s="1"/>
  <c r="G20" i="7"/>
  <c r="G28" i="7" s="1"/>
  <c r="F20" i="7"/>
  <c r="F28" i="7" s="1"/>
  <c r="J20" i="7"/>
  <c r="J28" i="7" s="1"/>
  <c r="C28" i="7"/>
  <c r="I26" i="7"/>
  <c r="G27" i="7"/>
  <c r="I17" i="7" l="1"/>
  <c r="J17" i="7" s="1"/>
  <c r="J18" i="7"/>
  <c r="I25" i="7" l="1"/>
  <c r="G25" i="7"/>
  <c r="F26" i="7"/>
  <c r="D26" i="7"/>
  <c r="C26" i="7"/>
  <c r="H26" i="7"/>
  <c r="E26" i="7"/>
  <c r="J19" i="7"/>
  <c r="I27" i="7" s="1"/>
  <c r="G26" i="7"/>
  <c r="F25" i="7"/>
  <c r="E25" i="7"/>
  <c r="H25" i="7"/>
  <c r="D25" i="7"/>
  <c r="C25" i="7"/>
  <c r="J26" i="7" l="1"/>
  <c r="C27" i="7"/>
  <c r="D27" i="7"/>
  <c r="E27" i="7"/>
  <c r="F27" i="7"/>
  <c r="J25" i="7"/>
  <c r="J27" i="7" l="1"/>
</calcChain>
</file>

<file path=xl/sharedStrings.xml><?xml version="1.0" encoding="utf-8"?>
<sst xmlns="http://schemas.openxmlformats.org/spreadsheetml/2006/main" count="165" uniqueCount="128">
  <si>
    <t>Productiviteit</t>
  </si>
  <si>
    <t>Opslag overhead</t>
  </si>
  <si>
    <t>Omschrijving</t>
  </si>
  <si>
    <t>Netto werkbare uren (1 FTE)</t>
  </si>
  <si>
    <t>Nr</t>
  </si>
  <si>
    <t>Opleidingen (cf. NZa rapport 2007)</t>
  </si>
  <si>
    <t>Reiskosten</t>
  </si>
  <si>
    <t>Materiële kosten</t>
  </si>
  <si>
    <t>Norm</t>
  </si>
  <si>
    <t>Opslag reiskosten</t>
  </si>
  <si>
    <t>Opslag materiële kosten</t>
  </si>
  <si>
    <t>Keuze</t>
  </si>
  <si>
    <t>Soort PGB</t>
  </si>
  <si>
    <t>Bruto loon 
1 FTE</t>
  </si>
  <si>
    <t>Gebouwkosten</t>
  </si>
  <si>
    <t>Opslag gebouwkosten</t>
  </si>
  <si>
    <t>2. Basis uurtarief</t>
  </si>
  <si>
    <t>Soort pgb</t>
  </si>
  <si>
    <t>Kijk hiervoor ter informatie in de verschillende cao's uit de zorg, ter input.</t>
  </si>
  <si>
    <t>Vervolgens moet u aangeven wat het aantal netto werkbare uren is dat een medewerker beschikbaar is (o.b.v. 1,0 fte).</t>
  </si>
  <si>
    <t>Naast het bruto loon, is het noodzakelijk om ook werkgeverslasten hieraan toe te voegen.</t>
  </si>
  <si>
    <t>Pensioen</t>
  </si>
  <si>
    <t>Op hoofdlijnen kan onderscheid worden gemaakt in diverse categorieën.</t>
  </si>
  <si>
    <t>Het percentage dat bovenop het brutoloon komt, is afhankelijk welke lasten u wilt meerekenen.</t>
  </si>
  <si>
    <t>Met andere woorden: hoeveel uur is een medewerker beschikbaar?</t>
  </si>
  <si>
    <t>Bruto werkbare uren (1,0 fte)</t>
  </si>
  <si>
    <t>Ziekteverzuim percentage</t>
  </si>
  <si>
    <t>Vakantie uren</t>
  </si>
  <si>
    <t>Productiviteitspercentage</t>
  </si>
  <si>
    <t>Productieve uren</t>
  </si>
  <si>
    <t>Het enige dat u hieronder nog moet invullen, is het bruto loon.</t>
  </si>
  <si>
    <t>U kunt alle opslagen uiteraard ook handmatig wijzigen.</t>
  </si>
  <si>
    <t>Op basis van alle parameters die u hierboven heeft ingevuld, wordt hieronder het basis uurtarief berekend.</t>
  </si>
  <si>
    <t>1. Bepalen van bruto loon per soort pgb</t>
  </si>
  <si>
    <t>2. Bepalen van opslag werkgeverslasten</t>
  </si>
  <si>
    <t>3. Vertaling van bruto naar netto werkbare uren</t>
  </si>
  <si>
    <t>4. Productiviteitspercentage</t>
  </si>
  <si>
    <t>5. Berekenen basis uurtarief</t>
  </si>
  <si>
    <t xml:space="preserve">Totale loonkosten </t>
  </si>
  <si>
    <t>Netto werkbare uren</t>
  </si>
  <si>
    <t>Werkgevers-lasten %</t>
  </si>
  <si>
    <t>3. Opslagen</t>
  </si>
  <si>
    <t>Voor het bepalen van het totale tarief voor een uur zorg/ondersteuning via pgb, is het noodzakelijk om keuzes te maken in opslagen.</t>
  </si>
  <si>
    <t>Gemiddelde groepsgrootte</t>
  </si>
  <si>
    <t>In geval van individuele begeleiding, is dit 1.</t>
  </si>
  <si>
    <t>Bij groepen, vul hier de gemiddelde groepsgrootte in.</t>
  </si>
  <si>
    <t>Bij ZZP-ers zal dit percentage ongewtwijfeld lager zijn, maar houdt hierbij ook rekening met kosten voor o.a. administratie.</t>
  </si>
  <si>
    <t>Vanuit zorgaanbieders wordt gerekend met een gemiddeld percentage tussen de 16% en 26% bovenop het basis uurtarief.</t>
  </si>
  <si>
    <t>Welk percentage wilt u voor overhead gebruiken?</t>
  </si>
  <si>
    <t>Ten slotte is de groepsgrootte nog bepalend voor het reële tarief voor 1 uur zorg/ondersteuning via pgb.</t>
  </si>
  <si>
    <t>Overheadpercentage</t>
  </si>
  <si>
    <t>Hoeveel reiskosten wilt u vergoeden?</t>
  </si>
  <si>
    <t>Gemiddeld aantal kilometer (heen en terug) per cliënt</t>
  </si>
  <si>
    <t>Gemiddeld aantal uur zorg/ondersteuning per cliënt</t>
  </si>
  <si>
    <t>Vergoeding per kilometer</t>
  </si>
  <si>
    <t>In het volgende tabblad kunt u per soort pgb-zorg aangeven of een opslag wel/niet van toepassing is</t>
  </si>
  <si>
    <t>Deze kosten behoren in dat geval ook in het tarief te worden opgenomen.</t>
  </si>
  <si>
    <t>(Het kan uiteraard ook een bewuste keuze van uw gemeente zijn om deze kosten niet te vergoeden.)</t>
  </si>
  <si>
    <t>n.v.t.</t>
  </si>
  <si>
    <t>Voorblad</t>
  </si>
  <si>
    <t>Met behulp van dit sjabloon kunt u als gemeente zelfstandig de tarieven berekenen voor één uur zorg/ondersteuning middels een pgb.</t>
  </si>
  <si>
    <t>Dit zijn de invoercellen, hier moet u gegevens invullen</t>
  </si>
  <si>
    <t>Het sjabloon is niet beveiligd, dus u kunt ook (indien gewenst) aanpassingen doorvoeren.</t>
  </si>
  <si>
    <t>1. Overhead</t>
  </si>
  <si>
    <t>2. Reiskosten</t>
  </si>
  <si>
    <t>3. Gebouwkosten</t>
  </si>
  <si>
    <t>In kolom F bij punt 5, kunt u eventueel ook het productiviteitspercentage aanpassen per soort pgb.</t>
  </si>
  <si>
    <t>In kolom E bij punt 5, kunt u eventueel ook de netto werkbare uren aanpassen per soort pgb.</t>
  </si>
  <si>
    <t>In kolom C bij punt 5, kunt u eventueel ook het percentage aanpassen per soort pgb.</t>
  </si>
  <si>
    <t>Let op: houdt er rekening mee dat een medewerker heen en terug rijdt.</t>
  </si>
  <si>
    <t>Hieronder een hulpmiddel om de opslag te berekenen. De genoemde norm is fictief.</t>
  </si>
  <si>
    <t>Bij begeleiding van groepen (en mogelijk ook bij begeleiding van andere pgb-vormen), kan sprake zijn van huur/eigendom van gebouwen.</t>
  </si>
  <si>
    <t>Opslag</t>
  </si>
  <si>
    <t>Opslag per uur gebouwkosten</t>
  </si>
  <si>
    <t>Opslag per uur reiskosten</t>
  </si>
  <si>
    <t>Bij begeleiding van groepen (en mogelijk ook bij begeleiding van andere pgb-vormen), kan sprake zijn van gebruik van specifieke materialen/goederen.</t>
  </si>
  <si>
    <t>Daarnaast kunnen eventuele overige kosten hier worden opgenomen, gezien de (te verwachten) lage opslag van deze post, zijn beide kosten samengenomen.</t>
  </si>
  <si>
    <t>Opslag per uur materiële kosten</t>
  </si>
  <si>
    <t>4. Materiële (en overige) kosten</t>
  </si>
  <si>
    <t>5. Risico-opslag</t>
  </si>
  <si>
    <t>Vanuit de pgb-medewerkers gezien, is een risico-opslag wenselijk om de risico's te beperken.</t>
  </si>
  <si>
    <t>Voorbeelden van risico's zijn: lagere productiviteit dan begroot, hogere kosten dan begroot, marge inbouwen.</t>
  </si>
  <si>
    <t>Ter illustratie is een norm van 20% genomen.</t>
  </si>
  <si>
    <t>Vanwege de enorme verschillen, is hiervoor geen norm beschikbaar. Ter illustratie is een fictieve opslag van € 1,50 genomen.</t>
  </si>
  <si>
    <t>Vanwege de enorme verschillen, is hiervoor geen norm beschikbaar. Ter illustratie is een fictieve opslag van € 2,10 genomen.</t>
  </si>
  <si>
    <t>4. Totale tarieven</t>
  </si>
  <si>
    <t>De tariefberekening is nu bijna voltooid. De laatste stap bestaat uit het aangeven per soort pgb welke opslagen moeten worden meegenomen</t>
  </si>
  <si>
    <t>Opslag meenemen? (Ja / Nee)</t>
  </si>
  <si>
    <t>Overhead?</t>
  </si>
  <si>
    <t>Risico opslag</t>
  </si>
  <si>
    <t>Directe loonkosten</t>
  </si>
  <si>
    <t>Werkgevers-lasten</t>
  </si>
  <si>
    <r>
      <t>Uurtarief medewerker</t>
    </r>
    <r>
      <rPr>
        <sz val="10"/>
        <color theme="1"/>
        <rFont val="Calibri"/>
        <family val="2"/>
        <scheme val="minor"/>
      </rPr>
      <t xml:space="preserve"> (direct + wglasten)</t>
    </r>
  </si>
  <si>
    <t>Totaal tarief</t>
  </si>
  <si>
    <t>De som van alle componenten, gedeeld door de gemiddelde groepsgrootte, bepaald het tarief per uur per soort pgb.</t>
  </si>
  <si>
    <t>Opslagen</t>
  </si>
  <si>
    <t>Tarieven</t>
  </si>
  <si>
    <t>Opbouw tarieven in %</t>
  </si>
  <si>
    <t>Tip: per schaal kunt u kiezen uit diverse treden, bij zorgaanbieders zit een zorgmedewerker gemiddeld op ongeveer trede 7</t>
  </si>
  <si>
    <t>Netto werkbare uren (1,0 FTE)</t>
  </si>
  <si>
    <t>In de norm is nu uitgegaan van gemiddelden uit eerder kostprijsonderzoek bij zorgaanbieders.</t>
  </si>
  <si>
    <t>In de norm is nu uitgegaan van gemiddelde percentages uit eerder kostprijsonderzoek bij zorgaanbieders.</t>
  </si>
  <si>
    <t>Ten slotte moet u het productiviteitspercentage bepalen: hoeveel % van de beschikbare uren is de pgb-medewerker daadwerkelijk bezig met zorg verlenen?</t>
  </si>
  <si>
    <t>Het resultaat: een basis uurtarief van een pgb-medewerker per soort pgb.</t>
  </si>
  <si>
    <t>Vanuit een gemeente is deze risico-opslag wellicht minder vanzelfsprekend.</t>
  </si>
  <si>
    <t>Een norm hiervoor is niet te bepalen. Ter illustratie is 5% opslag gebruikt.</t>
  </si>
  <si>
    <t>6. Gemiddelde groepsgrootte</t>
  </si>
  <si>
    <t>Formele zorg</t>
  </si>
  <si>
    <t>Ten slotte is per soort pgb aangegeven hoe het tarief percentueel is opgebouwd.</t>
  </si>
  <si>
    <t>(In dit voorbeeld is fictief gekozen voor JA of NEE, om de werking van het model te laten zien.)</t>
  </si>
  <si>
    <t>U kunt hiervoor ook de Nza definities gebruiken.</t>
  </si>
  <si>
    <t>Overige (premies WIA, WW, etc)</t>
  </si>
  <si>
    <t>U kunt hierbij denken aan kosten van (niet-meewerkend) leidinggevenden, ondersteunend personeel, verzekeringen, kantoorartikelen, boekhouding, etc.</t>
  </si>
  <si>
    <t>Heeft u vragen over het sjabloon?</t>
  </si>
  <si>
    <t>Neem dan contact op met:</t>
  </si>
  <si>
    <t>Adviseur Planning &amp; Control</t>
  </si>
  <si>
    <t>Joep van Dijk (Q-Consult)</t>
  </si>
  <si>
    <r>
      <rPr>
        <b/>
        <sz val="10"/>
        <color rgb="FF000000"/>
        <rFont val="Calibri"/>
        <family val="2"/>
        <scheme val="minor"/>
      </rPr>
      <t xml:space="preserve">T </t>
    </r>
    <r>
      <rPr>
        <sz val="10"/>
        <color rgb="FF000000"/>
        <rFont val="Calibri"/>
        <family val="2"/>
        <scheme val="minor"/>
      </rPr>
      <t>(026) 383 05 65                   </t>
    </r>
  </si>
  <si>
    <r>
      <rPr>
        <b/>
        <sz val="10"/>
        <color rgb="FF000000"/>
        <rFont val="Calibri"/>
        <family val="2"/>
        <scheme val="minor"/>
      </rPr>
      <t>M</t>
    </r>
    <r>
      <rPr>
        <sz val="10"/>
        <color rgb="FF000000"/>
        <rFont val="Calibri"/>
        <family val="2"/>
        <scheme val="minor"/>
      </rPr>
      <t xml:space="preserve"> (06) 1195 1323</t>
    </r>
  </si>
  <si>
    <r>
      <rPr>
        <b/>
        <sz val="10"/>
        <color rgb="FF000000"/>
        <rFont val="Calibri"/>
        <family val="2"/>
        <scheme val="minor"/>
      </rPr>
      <t>E</t>
    </r>
    <r>
      <rPr>
        <sz val="10"/>
        <color rgb="FF000000"/>
        <rFont val="Calibri"/>
        <family val="2"/>
        <scheme val="minor"/>
      </rPr>
      <t xml:space="preserve"> joep.vdijk@qconsult.nl</t>
    </r>
  </si>
  <si>
    <t>Dit zijn de berekingcellen, waarbij het sjabloon berekeningen uitvoert.</t>
  </si>
  <si>
    <t>1. Definitie soort pgb</t>
  </si>
  <si>
    <t>Vul op dit werkblad in voor welke soort pgb's u een tarief wilt berekenen. De uitkomst betreft het tarief voor één uur zorg/ondersteuning.</t>
  </si>
  <si>
    <t xml:space="preserve">Tevens kunt u op dit tabblad een korte beschrijving kwijt van de pgb's, wat verstaat u bijvoorbeeld onder "individuele begeleiding"? </t>
  </si>
  <si>
    <t xml:space="preserve">U kunt het bruto loon van de pgb-medewerker invullen per soort pgb bij kolom B. </t>
  </si>
  <si>
    <t>Vul hier het bruto jaarsalaris is (maandsalaris x 12) en houdt ook rekening met vakantiegeld (+/- 8%) en eindejaarsuitkering (+/- 6%).</t>
  </si>
  <si>
    <t>De belastingdienst staat toe om 0,19 cent onbelast te vergoeden.  Er mogen ook hogere reiskosten worden vergoed maar dan wordt daar belasting over geheven.</t>
  </si>
  <si>
    <t>Het sjabloon bevat twee soorten cellen (naast de witte cellen).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</si>
</sst>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2" formatCode="_ &quot;€&quot;\ * #,##0_ ;_ &quot;€&quot;\ * \-#,##0_ ;_ &quot;€&quot;\ * &quot;-&quot;_ ;_ @_ "/>
    <numFmt numFmtId="44" formatCode="_ &quot;€&quot;\ * #,##0.00_ ;_ &quot;€&quot;\ * \-#,##0.00_ ;_ &quot;€&quot;\ * &quot;-&quot;??_ ;_ @_ "/>
    <numFmt numFmtId="164" formatCode="#,##0.0"/>
    <numFmt numFmtId="165" formatCode="0.0%"/>
    <numFmt numFmtId="166" formatCode="&quot;€&quot;\ #,##0.00"/>
  </numFmts>
  <fonts count="21" x14ac:knownFonts="1">
    <font>
      <sz val="11"/>
      <color theme="1"/>
      <name val="Calibri"/>
      <family val="2"/>
      <scheme val="minor"/>
    </font>
    <font>
      <sz val="10"/>
      <color theme="1"/>
      <name val="Segoe UI"/>
      <family val="2"/>
    </font>
    <font>
      <b/>
      <sz val="16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rgb="FF3F3F76"/>
      <name val="Segoe UI"/>
      <family val="2"/>
    </font>
    <font>
      <b/>
      <sz val="10"/>
      <color rgb="FFFA7D00"/>
      <name val="Segoe UI"/>
      <family val="2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rgb="FFFF0000"/>
      <name val="Calibri"/>
      <family val="2"/>
      <scheme val="minor"/>
    </font>
    <font>
      <u/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0"/>
      <color rgb="FF3F3F76"/>
      <name val="Calibri"/>
      <family val="2"/>
      <scheme val="minor"/>
    </font>
    <font>
      <sz val="10"/>
      <color rgb="FF3F3F76"/>
      <name val="Calibri"/>
      <family val="2"/>
      <scheme val="minor"/>
    </font>
    <font>
      <b/>
      <sz val="10"/>
      <color rgb="FFFA7D00"/>
      <name val="Calibri"/>
      <family val="2"/>
      <scheme val="minor"/>
    </font>
    <font>
      <sz val="10"/>
      <color rgb="FFFA7D00"/>
      <name val="Segoe UI"/>
      <family val="2"/>
    </font>
    <font>
      <b/>
      <sz val="10"/>
      <color rgb="FF3F3F76"/>
      <name val="Segoe UI"/>
      <family val="2"/>
    </font>
    <font>
      <sz val="14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0"/>
      <color rgb="FF000000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1"/>
        <bgColor indexed="64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rgb="FF7F7F7F"/>
      </left>
      <right style="thin">
        <color indexed="64"/>
      </right>
      <top style="thin">
        <color indexed="64"/>
      </top>
      <bottom style="thin">
        <color rgb="FF7F7F7F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rgb="FF7F7F7F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rgb="FF7F7F7F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rgb="FF7F7F7F"/>
      </left>
      <right style="thin">
        <color rgb="FF7F7F7F"/>
      </right>
      <top/>
      <bottom style="thin">
        <color rgb="FF7F7F7F"/>
      </bottom>
      <diagonal/>
    </border>
    <border>
      <left/>
      <right/>
      <top/>
      <bottom style="double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double">
        <color indexed="64"/>
      </bottom>
      <diagonal/>
    </border>
  </borders>
  <cellStyleXfs count="7">
    <xf numFmtId="0" fontId="0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4" fillId="3" borderId="4" applyNumberFormat="0" applyAlignment="0" applyProtection="0"/>
    <xf numFmtId="0" fontId="5" fillId="4" borderId="4" applyNumberFormat="0" applyAlignment="0" applyProtection="0"/>
    <xf numFmtId="0" fontId="1" fillId="0" borderId="0"/>
    <xf numFmtId="9" fontId="1" fillId="0" borderId="0" applyFont="0" applyFill="0" applyBorder="0" applyAlignment="0" applyProtection="0"/>
  </cellStyleXfs>
  <cellXfs count="114">
    <xf numFmtId="0" fontId="0" fillId="0" borderId="0" xfId="0"/>
    <xf numFmtId="0" fontId="2" fillId="2" borderId="0" xfId="0" applyFont="1" applyFill="1" applyAlignment="1" applyProtection="1">
      <alignment vertical="top"/>
    </xf>
    <xf numFmtId="0" fontId="11" fillId="2" borderId="0" xfId="0" applyFont="1" applyFill="1" applyProtection="1"/>
    <xf numFmtId="0" fontId="6" fillId="2" borderId="0" xfId="0" applyFont="1" applyFill="1" applyAlignment="1" applyProtection="1">
      <alignment vertical="top"/>
    </xf>
    <xf numFmtId="0" fontId="6" fillId="2" borderId="0" xfId="0" applyFont="1" applyFill="1" applyProtection="1"/>
    <xf numFmtId="0" fontId="6" fillId="2" borderId="0" xfId="0" applyFont="1" applyFill="1" applyAlignment="1" applyProtection="1">
      <alignment horizontal="left" indent="1"/>
    </xf>
    <xf numFmtId="0" fontId="7" fillId="2" borderId="0" xfId="0" applyFont="1" applyFill="1" applyProtection="1"/>
    <xf numFmtId="0" fontId="6" fillId="2" borderId="0" xfId="0" applyNumberFormat="1" applyFont="1" applyFill="1" applyAlignment="1" applyProtection="1">
      <alignment horizontal="left" vertical="top" wrapText="1" indent="1"/>
    </xf>
    <xf numFmtId="0" fontId="6" fillId="2" borderId="0" xfId="0" applyFont="1" applyFill="1" applyAlignment="1" applyProtection="1">
      <alignment horizontal="center"/>
    </xf>
    <xf numFmtId="0" fontId="7" fillId="2" borderId="0" xfId="0" applyFont="1" applyFill="1" applyAlignment="1" applyProtection="1">
      <alignment vertical="center"/>
    </xf>
    <xf numFmtId="0" fontId="7" fillId="2" borderId="0" xfId="0" applyFont="1" applyFill="1" applyAlignment="1" applyProtection="1">
      <alignment horizontal="left" vertical="center"/>
    </xf>
    <xf numFmtId="0" fontId="6" fillId="2" borderId="0" xfId="0" applyFont="1" applyFill="1" applyAlignment="1" applyProtection="1">
      <alignment vertical="center"/>
    </xf>
    <xf numFmtId="0" fontId="13" fillId="3" borderId="4" xfId="3" applyFont="1" applyAlignment="1" applyProtection="1">
      <alignment horizontal="left" vertical="center"/>
    </xf>
    <xf numFmtId="0" fontId="6" fillId="2" borderId="0" xfId="0" applyFont="1" applyFill="1" applyAlignment="1" applyProtection="1">
      <alignment horizontal="left"/>
    </xf>
    <xf numFmtId="0" fontId="13" fillId="2" borderId="0" xfId="0" applyFont="1" applyFill="1" applyProtection="1"/>
    <xf numFmtId="0" fontId="2" fillId="2" borderId="0" xfId="0" applyFont="1" applyFill="1" applyAlignment="1" applyProtection="1">
      <alignment vertical="top" wrapText="1"/>
    </xf>
    <xf numFmtId="0" fontId="6" fillId="2" borderId="0" xfId="0" applyFont="1" applyFill="1" applyAlignment="1" applyProtection="1"/>
    <xf numFmtId="0" fontId="6" fillId="2" borderId="0" xfId="0" applyFont="1" applyFill="1" applyAlignment="1" applyProtection="1">
      <alignment vertical="top" wrapText="1"/>
    </xf>
    <xf numFmtId="0" fontId="0" fillId="2" borderId="0" xfId="0" applyFill="1" applyProtection="1"/>
    <xf numFmtId="0" fontId="7" fillId="2" borderId="0" xfId="0" applyFont="1" applyFill="1" applyAlignment="1" applyProtection="1">
      <alignment horizontal="center" vertical="center" wrapText="1"/>
    </xf>
    <xf numFmtId="0" fontId="7" fillId="2" borderId="0" xfId="0" quotePrefix="1" applyFont="1" applyFill="1" applyAlignment="1" applyProtection="1">
      <alignment horizontal="center" vertical="center" wrapText="1"/>
    </xf>
    <xf numFmtId="0" fontId="5" fillId="4" borderId="4" xfId="4" applyAlignment="1" applyProtection="1">
      <alignment vertical="center"/>
    </xf>
    <xf numFmtId="0" fontId="6" fillId="2" borderId="0" xfId="0" applyFont="1" applyFill="1" applyBorder="1" applyAlignment="1" applyProtection="1">
      <alignment horizontal="center" vertical="center"/>
    </xf>
    <xf numFmtId="0" fontId="4" fillId="3" borderId="4" xfId="3" applyAlignment="1" applyProtection="1">
      <alignment horizontal="center"/>
    </xf>
    <xf numFmtId="0" fontId="6" fillId="2" borderId="0" xfId="0" applyFont="1" applyFill="1" applyAlignment="1" applyProtection="1">
      <alignment horizontal="left" vertical="top" wrapText="1"/>
    </xf>
    <xf numFmtId="0" fontId="6" fillId="2" borderId="0" xfId="0" applyFont="1" applyFill="1" applyAlignment="1" applyProtection="1">
      <alignment horizontal="center" vertical="top" wrapText="1"/>
    </xf>
    <xf numFmtId="0" fontId="7" fillId="2" borderId="0" xfId="0" applyFont="1" applyFill="1" applyAlignment="1" applyProtection="1">
      <alignment horizontal="left" vertical="top"/>
    </xf>
    <xf numFmtId="9" fontId="6" fillId="2" borderId="0" xfId="0" applyNumberFormat="1" applyFont="1" applyFill="1" applyAlignment="1" applyProtection="1">
      <alignment horizontal="center" vertical="top" wrapText="1"/>
    </xf>
    <xf numFmtId="0" fontId="6" fillId="2" borderId="0" xfId="0" applyFont="1" applyFill="1" applyBorder="1" applyProtection="1"/>
    <xf numFmtId="0" fontId="7" fillId="2" borderId="0" xfId="0" applyFont="1" applyFill="1" applyBorder="1" applyAlignment="1" applyProtection="1">
      <alignment horizontal="center" vertical="top"/>
    </xf>
    <xf numFmtId="0" fontId="7" fillId="2" borderId="0" xfId="0" applyFont="1" applyFill="1" applyBorder="1" applyAlignment="1" applyProtection="1">
      <alignment vertical="top"/>
    </xf>
    <xf numFmtId="0" fontId="6" fillId="2" borderId="0" xfId="0" applyFont="1" applyFill="1" applyBorder="1" applyAlignment="1" applyProtection="1">
      <alignment vertical="center"/>
    </xf>
    <xf numFmtId="0" fontId="8" fillId="2" borderId="0" xfId="0" applyFont="1" applyFill="1" applyAlignment="1" applyProtection="1">
      <alignment horizontal="left" vertical="center"/>
    </xf>
    <xf numFmtId="0" fontId="6" fillId="2" borderId="0" xfId="0" applyFont="1" applyFill="1" applyBorder="1" applyAlignment="1" applyProtection="1">
      <alignment horizontal="center"/>
    </xf>
    <xf numFmtId="0" fontId="5" fillId="4" borderId="4" xfId="4" applyAlignment="1" applyProtection="1">
      <alignment horizontal="left"/>
    </xf>
    <xf numFmtId="0" fontId="2" fillId="2" borderId="0" xfId="0" applyFont="1" applyFill="1" applyBorder="1" applyAlignment="1" applyProtection="1">
      <alignment horizontal="left" vertical="top" wrapText="1"/>
    </xf>
    <xf numFmtId="0" fontId="2" fillId="2" borderId="0" xfId="0" applyFont="1" applyFill="1" applyAlignment="1" applyProtection="1">
      <alignment horizontal="left" vertical="top" wrapText="1"/>
    </xf>
    <xf numFmtId="0" fontId="9" fillId="2" borderId="0" xfId="0" applyFont="1" applyFill="1" applyAlignment="1" applyProtection="1">
      <alignment horizontal="center" vertical="top" wrapText="1"/>
    </xf>
    <xf numFmtId="0" fontId="6" fillId="2" borderId="0" xfId="0" applyFont="1" applyFill="1" applyBorder="1" applyAlignment="1" applyProtection="1">
      <alignment horizontal="left"/>
    </xf>
    <xf numFmtId="0" fontId="6" fillId="2" borderId="7" xfId="0" applyFont="1" applyFill="1" applyBorder="1" applyAlignment="1" applyProtection="1">
      <alignment horizontal="left" vertical="top" wrapText="1"/>
    </xf>
    <xf numFmtId="164" fontId="10" fillId="2" borderId="3" xfId="4" applyNumberFormat="1" applyFont="1" applyFill="1" applyBorder="1" applyAlignment="1" applyProtection="1">
      <alignment horizontal="center" vertical="top" wrapText="1"/>
    </xf>
    <xf numFmtId="164" fontId="12" fillId="3" borderId="8" xfId="3" applyNumberFormat="1" applyFont="1" applyBorder="1" applyAlignment="1" applyProtection="1">
      <alignment horizontal="center" vertical="top" wrapText="1"/>
    </xf>
    <xf numFmtId="0" fontId="6" fillId="2" borderId="5" xfId="0" applyFont="1" applyFill="1" applyBorder="1" applyAlignment="1" applyProtection="1">
      <alignment horizontal="left" vertical="top" wrapText="1"/>
    </xf>
    <xf numFmtId="164" fontId="10" fillId="2" borderId="2" xfId="3" applyNumberFormat="1" applyFont="1" applyFill="1" applyBorder="1" applyAlignment="1" applyProtection="1">
      <alignment horizontal="center" vertical="top" wrapText="1"/>
    </xf>
    <xf numFmtId="164" fontId="10" fillId="2" borderId="2" xfId="4" applyNumberFormat="1" applyFont="1" applyFill="1" applyBorder="1" applyAlignment="1" applyProtection="1">
      <alignment horizontal="center" vertical="top" wrapText="1"/>
    </xf>
    <xf numFmtId="0" fontId="6" fillId="2" borderId="11" xfId="0" applyFont="1" applyFill="1" applyBorder="1" applyAlignment="1" applyProtection="1">
      <alignment horizontal="left" vertical="top" wrapText="1"/>
    </xf>
    <xf numFmtId="0" fontId="7" fillId="2" borderId="6" xfId="0" applyFont="1" applyFill="1" applyBorder="1" applyAlignment="1" applyProtection="1">
      <alignment horizontal="left" vertical="center" wrapText="1"/>
    </xf>
    <xf numFmtId="164" fontId="14" fillId="4" borderId="10" xfId="4" applyNumberFormat="1" applyFont="1" applyBorder="1" applyAlignment="1" applyProtection="1">
      <alignment horizontal="center" vertical="center" wrapText="1"/>
    </xf>
    <xf numFmtId="0" fontId="6" fillId="2" borderId="0" xfId="0" applyFont="1" applyFill="1" applyAlignment="1" applyProtection="1">
      <alignment horizontal="left" vertical="center" wrapText="1"/>
    </xf>
    <xf numFmtId="0" fontId="7" fillId="2" borderId="1" xfId="0" applyFont="1" applyFill="1" applyBorder="1" applyAlignment="1" applyProtection="1">
      <alignment horizontal="left" vertical="top" wrapText="1"/>
    </xf>
    <xf numFmtId="0" fontId="7" fillId="2" borderId="1" xfId="0" applyFont="1" applyFill="1" applyBorder="1" applyAlignment="1" applyProtection="1">
      <alignment horizontal="center" vertical="top" wrapText="1"/>
    </xf>
    <xf numFmtId="9" fontId="7" fillId="2" borderId="1" xfId="2" applyFont="1" applyFill="1" applyBorder="1" applyAlignment="1" applyProtection="1">
      <alignment horizontal="center" vertical="top" wrapText="1"/>
    </xf>
    <xf numFmtId="0" fontId="6" fillId="2" borderId="0" xfId="0" applyFont="1" applyFill="1" applyAlignment="1" applyProtection="1">
      <alignment wrapText="1"/>
    </xf>
    <xf numFmtId="0" fontId="6" fillId="2" borderId="0" xfId="0" applyFont="1" applyFill="1" applyAlignment="1" applyProtection="1">
      <alignment horizontal="center" wrapText="1"/>
    </xf>
    <xf numFmtId="166" fontId="6" fillId="2" borderId="0" xfId="2" applyNumberFormat="1" applyFont="1" applyFill="1" applyBorder="1" applyProtection="1"/>
    <xf numFmtId="166" fontId="15" fillId="4" borderId="4" xfId="4" applyNumberFormat="1" applyFont="1" applyAlignment="1" applyProtection="1">
      <alignment horizontal="center" vertical="center"/>
    </xf>
    <xf numFmtId="166" fontId="5" fillId="4" borderId="4" xfId="4" applyNumberFormat="1" applyAlignment="1" applyProtection="1">
      <alignment horizontal="center"/>
    </xf>
    <xf numFmtId="0" fontId="6" fillId="2" borderId="0" xfId="0" applyFont="1" applyFill="1" applyAlignment="1" applyProtection="1">
      <alignment horizontal="left" vertical="top" wrapText="1"/>
    </xf>
    <xf numFmtId="0" fontId="7" fillId="2" borderId="0" xfId="0" applyFont="1" applyFill="1" applyAlignment="1" applyProtection="1">
      <alignment horizontal="center" vertical="center"/>
    </xf>
    <xf numFmtId="9" fontId="10" fillId="2" borderId="9" xfId="2" applyFont="1" applyFill="1" applyBorder="1" applyAlignment="1" applyProtection="1">
      <alignment horizontal="center" vertical="top" wrapText="1"/>
    </xf>
    <xf numFmtId="0" fontId="9" fillId="2" borderId="0" xfId="0" applyFont="1" applyFill="1" applyAlignment="1" applyProtection="1">
      <alignment horizontal="center" vertical="top"/>
    </xf>
    <xf numFmtId="0" fontId="7" fillId="2" borderId="0" xfId="0" applyFont="1" applyFill="1" applyAlignment="1" applyProtection="1">
      <alignment horizontal="left"/>
    </xf>
    <xf numFmtId="0" fontId="6" fillId="2" borderId="0" xfId="0" applyFont="1" applyFill="1" applyAlignment="1" applyProtection="1">
      <alignment horizontal="left" indent="2"/>
    </xf>
    <xf numFmtId="165" fontId="10" fillId="2" borderId="3" xfId="2" applyNumberFormat="1" applyFont="1" applyFill="1" applyBorder="1" applyAlignment="1" applyProtection="1">
      <alignment horizontal="center" vertical="top" wrapText="1"/>
    </xf>
    <xf numFmtId="165" fontId="10" fillId="2" borderId="9" xfId="2" applyNumberFormat="1" applyFont="1" applyFill="1" applyBorder="1" applyAlignment="1" applyProtection="1">
      <alignment horizontal="center" vertical="top" wrapText="1"/>
    </xf>
    <xf numFmtId="9" fontId="14" fillId="4" borderId="10" xfId="2" applyFont="1" applyFill="1" applyBorder="1" applyAlignment="1" applyProtection="1">
      <alignment horizontal="center" vertical="center" wrapText="1"/>
    </xf>
    <xf numFmtId="165" fontId="12" fillId="3" borderId="13" xfId="2" applyNumberFormat="1" applyFont="1" applyFill="1" applyBorder="1" applyAlignment="1" applyProtection="1">
      <alignment horizontal="center" vertical="top" wrapText="1"/>
    </xf>
    <xf numFmtId="165" fontId="12" fillId="3" borderId="12" xfId="2" applyNumberFormat="1" applyFont="1" applyFill="1" applyBorder="1" applyAlignment="1" applyProtection="1">
      <alignment horizontal="center" vertical="top" wrapText="1"/>
    </xf>
    <xf numFmtId="0" fontId="6" fillId="2" borderId="0" xfId="0" quotePrefix="1" applyFont="1" applyFill="1" applyAlignment="1" applyProtection="1">
      <alignment horizontal="left" vertical="top" indent="1"/>
    </xf>
    <xf numFmtId="3" fontId="10" fillId="2" borderId="3" xfId="4" applyNumberFormat="1" applyFont="1" applyFill="1" applyBorder="1" applyAlignment="1" applyProtection="1">
      <alignment horizontal="center" vertical="top" wrapText="1"/>
    </xf>
    <xf numFmtId="3" fontId="10" fillId="2" borderId="9" xfId="3" applyNumberFormat="1" applyFont="1" applyFill="1" applyBorder="1" applyAlignment="1" applyProtection="1">
      <alignment horizontal="center" vertical="top" wrapText="1"/>
    </xf>
    <xf numFmtId="3" fontId="12" fillId="3" borderId="14" xfId="3" applyNumberFormat="1" applyFont="1" applyBorder="1" applyAlignment="1" applyProtection="1">
      <alignment horizontal="center" vertical="top" wrapText="1"/>
    </xf>
    <xf numFmtId="42" fontId="14" fillId="4" borderId="4" xfId="4" applyNumberFormat="1" applyFont="1" applyAlignment="1" applyProtection="1">
      <alignment vertical="center"/>
    </xf>
    <xf numFmtId="164" fontId="14" fillId="4" borderId="4" xfId="4" applyNumberFormat="1" applyFont="1" applyAlignment="1" applyProtection="1">
      <alignment horizontal="center" vertical="center" wrapText="1"/>
    </xf>
    <xf numFmtId="9" fontId="14" fillId="4" borderId="4" xfId="2" applyFont="1" applyFill="1" applyBorder="1" applyAlignment="1" applyProtection="1">
      <alignment horizontal="center" vertical="center"/>
    </xf>
    <xf numFmtId="44" fontId="14" fillId="4" borderId="4" xfId="4" applyNumberFormat="1" applyFont="1" applyAlignment="1" applyProtection="1">
      <alignment horizontal="center" vertical="center"/>
    </xf>
    <xf numFmtId="0" fontId="6" fillId="2" borderId="0" xfId="0" applyFont="1" applyFill="1" applyAlignment="1" applyProtection="1">
      <alignment horizontal="left" vertical="top"/>
    </xf>
    <xf numFmtId="0" fontId="4" fillId="3" borderId="4" xfId="3" applyNumberFormat="1" applyAlignment="1" applyProtection="1">
      <alignment horizontal="center" vertical="center"/>
    </xf>
    <xf numFmtId="0" fontId="7" fillId="2" borderId="0" xfId="0" applyFont="1" applyFill="1" applyAlignment="1" applyProtection="1"/>
    <xf numFmtId="0" fontId="6" fillId="2" borderId="0" xfId="0" applyFont="1" applyFill="1" applyBorder="1" applyAlignment="1" applyProtection="1"/>
    <xf numFmtId="0" fontId="6" fillId="2" borderId="0" xfId="0" applyNumberFormat="1" applyFont="1" applyFill="1" applyAlignment="1" applyProtection="1">
      <alignment horizontal="center" vertical="top" wrapText="1"/>
    </xf>
    <xf numFmtId="166" fontId="6" fillId="2" borderId="0" xfId="1" applyNumberFormat="1" applyFont="1" applyFill="1" applyAlignment="1" applyProtection="1">
      <alignment horizontal="center" vertical="top" wrapText="1"/>
    </xf>
    <xf numFmtId="0" fontId="4" fillId="3" borderId="4" xfId="3" applyNumberFormat="1" applyAlignment="1" applyProtection="1">
      <alignment horizontal="center" vertical="top" wrapText="1"/>
    </xf>
    <xf numFmtId="0" fontId="7" fillId="2" borderId="0" xfId="0" applyFont="1" applyFill="1" applyAlignment="1" applyProtection="1">
      <alignment horizontal="center" vertical="top" wrapText="1"/>
    </xf>
    <xf numFmtId="0" fontId="6" fillId="2" borderId="0" xfId="0" applyFont="1" applyFill="1" applyBorder="1" applyAlignment="1" applyProtection="1">
      <alignment vertical="center" wrapText="1"/>
    </xf>
    <xf numFmtId="166" fontId="7" fillId="2" borderId="0" xfId="0" applyNumberFormat="1" applyFont="1" applyFill="1" applyAlignment="1" applyProtection="1">
      <alignment horizontal="center" vertical="top" wrapText="1"/>
    </xf>
    <xf numFmtId="166" fontId="16" fillId="3" borderId="15" xfId="3" applyNumberFormat="1" applyFont="1" applyBorder="1" applyAlignment="1" applyProtection="1">
      <alignment horizontal="center" vertical="top" wrapText="1"/>
    </xf>
    <xf numFmtId="166" fontId="6" fillId="2" borderId="16" xfId="1" applyNumberFormat="1" applyFont="1" applyFill="1" applyBorder="1" applyAlignment="1" applyProtection="1">
      <alignment horizontal="center" vertical="top" wrapText="1"/>
    </xf>
    <xf numFmtId="166" fontId="4" fillId="3" borderId="17" xfId="3" applyNumberFormat="1" applyBorder="1" applyAlignment="1" applyProtection="1">
      <alignment horizontal="center" vertical="top" wrapText="1"/>
    </xf>
    <xf numFmtId="0" fontId="6" fillId="2" borderId="0" xfId="0" applyFont="1" applyFill="1" applyAlignment="1" applyProtection="1">
      <alignment horizontal="left" vertical="top" wrapText="1"/>
    </xf>
    <xf numFmtId="0" fontId="6" fillId="2" borderId="0" xfId="0" applyFont="1" applyFill="1"/>
    <xf numFmtId="0" fontId="4" fillId="3" borderId="4" xfId="3"/>
    <xf numFmtId="0" fontId="5" fillId="4" borderId="4" xfId="4"/>
    <xf numFmtId="0" fontId="6" fillId="2" borderId="0" xfId="0" applyFont="1" applyFill="1" applyAlignment="1" applyProtection="1">
      <alignment horizontal="left" vertical="top" indent="1"/>
    </xf>
    <xf numFmtId="42" fontId="16" fillId="3" borderId="4" xfId="3" applyNumberFormat="1" applyFont="1" applyAlignment="1" applyProtection="1">
      <alignment vertical="center"/>
    </xf>
    <xf numFmtId="0" fontId="6" fillId="2" borderId="9" xfId="0" applyFont="1" applyFill="1" applyBorder="1" applyAlignment="1" applyProtection="1">
      <alignment horizontal="left" vertical="top" wrapText="1"/>
    </xf>
    <xf numFmtId="9" fontId="6" fillId="2" borderId="0" xfId="2" applyFont="1" applyFill="1" applyAlignment="1" applyProtection="1">
      <alignment horizontal="center" vertical="top" wrapText="1"/>
    </xf>
    <xf numFmtId="166" fontId="16" fillId="3" borderId="4" xfId="3" applyNumberFormat="1" applyFont="1" applyAlignment="1" applyProtection="1">
      <alignment horizontal="center" vertical="center"/>
    </xf>
    <xf numFmtId="9" fontId="16" fillId="3" borderId="4" xfId="2" applyFont="1" applyFill="1" applyBorder="1" applyAlignment="1" applyProtection="1">
      <alignment horizontal="center" vertical="center"/>
    </xf>
    <xf numFmtId="9" fontId="16" fillId="3" borderId="4" xfId="3" applyNumberFormat="1" applyFont="1" applyAlignment="1" applyProtection="1">
      <alignment horizontal="center" vertical="top" wrapText="1"/>
    </xf>
    <xf numFmtId="0" fontId="5" fillId="4" borderId="4" xfId="4" applyAlignment="1" applyProtection="1">
      <alignment horizontal="center" vertical="center"/>
    </xf>
    <xf numFmtId="9" fontId="5" fillId="4" borderId="4" xfId="2" applyFont="1" applyFill="1" applyBorder="1" applyAlignment="1" applyProtection="1">
      <alignment horizontal="center"/>
    </xf>
    <xf numFmtId="9" fontId="15" fillId="4" borderId="4" xfId="2" applyFont="1" applyFill="1" applyBorder="1" applyAlignment="1" applyProtection="1">
      <alignment horizontal="center" vertical="center"/>
    </xf>
    <xf numFmtId="3" fontId="5" fillId="4" borderId="4" xfId="4" applyNumberFormat="1" applyAlignment="1" applyProtection="1">
      <alignment horizontal="center" vertical="top" wrapText="1"/>
    </xf>
    <xf numFmtId="0" fontId="6" fillId="2" borderId="0" xfId="0" applyNumberFormat="1" applyFont="1" applyFill="1" applyAlignment="1" applyProtection="1">
      <alignment horizontal="left" vertical="top"/>
    </xf>
    <xf numFmtId="0" fontId="18" fillId="6" borderId="0" xfId="0" applyFont="1" applyFill="1" applyAlignment="1">
      <alignment vertical="center"/>
    </xf>
    <xf numFmtId="0" fontId="6" fillId="0" borderId="0" xfId="0" applyFont="1" applyFill="1" applyProtection="1"/>
    <xf numFmtId="0" fontId="17" fillId="5" borderId="0" xfId="0" applyFont="1" applyFill="1" applyAlignment="1" applyProtection="1">
      <alignment vertical="center"/>
    </xf>
    <xf numFmtId="0" fontId="6" fillId="5" borderId="0" xfId="0" applyFont="1" applyFill="1" applyAlignment="1" applyProtection="1">
      <alignment vertical="center"/>
    </xf>
    <xf numFmtId="9" fontId="12" fillId="3" borderId="8" xfId="2" applyFont="1" applyFill="1" applyBorder="1" applyAlignment="1" applyProtection="1">
      <alignment horizontal="center" vertical="top" wrapText="1"/>
    </xf>
    <xf numFmtId="0" fontId="7" fillId="2" borderId="0" xfId="0" applyFont="1" applyFill="1"/>
    <xf numFmtId="0" fontId="19" fillId="2" borderId="0" xfId="0" applyFont="1" applyFill="1"/>
    <xf numFmtId="0" fontId="6" fillId="7" borderId="0" xfId="0" applyFont="1" applyFill="1"/>
    <xf numFmtId="0" fontId="9" fillId="2" borderId="0" xfId="0" applyFont="1" applyFill="1" applyAlignment="1" applyProtection="1">
      <alignment horizontal="center" vertical="center"/>
    </xf>
  </cellXfs>
  <cellStyles count="7">
    <cellStyle name="Berekening" xfId="4" builtinId="22"/>
    <cellStyle name="Invoer" xfId="3" builtinId="20"/>
    <cellStyle name="Procent" xfId="2" builtinId="5"/>
    <cellStyle name="Procent 2" xfId="6"/>
    <cellStyle name="Standaard" xfId="0" builtinId="0"/>
    <cellStyle name="Standaard 2" xfId="5"/>
    <cellStyle name="Valuta" xfId="1" builtinId="4"/>
  </cellStyles>
  <dxfs count="15">
    <dxf>
      <font>
        <color theme="0" tint="-0.14996795556505021"/>
      </font>
    </dxf>
    <dxf>
      <font>
        <color theme="0" tint="-0.14996795556505021"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color theme="0" tint="-0.24994659260841701"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color theme="0" tint="-0.24994659260841701"/>
      </font>
    </dxf>
    <dxf>
      <font>
        <color theme="0" tint="-0.24994659260841701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95250</xdr:colOff>
      <xdr:row>21</xdr:row>
      <xdr:rowOff>57150</xdr:rowOff>
    </xdr:from>
    <xdr:to>
      <xdr:col>5</xdr:col>
      <xdr:colOff>152400</xdr:colOff>
      <xdr:row>33</xdr:row>
      <xdr:rowOff>0</xdr:rowOff>
    </xdr:to>
    <xdr:grpSp>
      <xdr:nvGrpSpPr>
        <xdr:cNvPr id="2" name="Groep 1"/>
        <xdr:cNvGrpSpPr/>
      </xdr:nvGrpSpPr>
      <xdr:grpSpPr>
        <a:xfrm>
          <a:off x="95250" y="3505200"/>
          <a:ext cx="7639050" cy="1885950"/>
          <a:chOff x="238125" y="2828925"/>
          <a:chExt cx="7639050" cy="2438398"/>
        </a:xfrm>
      </xdr:grpSpPr>
      <xdr:pic>
        <xdr:nvPicPr>
          <xdr:cNvPr id="3" name="WordPictureWatermark13726171" descr="2-9-13 - A4 staande pagina met Q=U en logo boven en binder rechts onder, Templates Q-Consult"/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b="86412"/>
          <a:stretch/>
        </xdr:blipFill>
        <xdr:spPr bwMode="auto">
          <a:xfrm>
            <a:off x="295275" y="2828925"/>
            <a:ext cx="7581900" cy="145732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4" name="WordPictureWatermark13726171" descr="2-9-13 - A4 staande pagina met Q=U en logo boven en binder rechts onder, Templates Q-Consult"/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508" t="88276" r="-1508" b="2843"/>
          <a:stretch/>
        </xdr:blipFill>
        <xdr:spPr bwMode="auto">
          <a:xfrm>
            <a:off x="238125" y="4314824"/>
            <a:ext cx="7581900" cy="952499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28576</xdr:colOff>
      <xdr:row>11</xdr:row>
      <xdr:rowOff>314325</xdr:rowOff>
    </xdr:from>
    <xdr:to>
      <xdr:col>1</xdr:col>
      <xdr:colOff>1304925</xdr:colOff>
      <xdr:row>16</xdr:row>
      <xdr:rowOff>78182</xdr:rowOff>
    </xdr:to>
    <xdr:pic>
      <xdr:nvPicPr>
        <xdr:cNvPr id="2" name="Afbeelding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1951" y="2952750"/>
          <a:ext cx="1276349" cy="74493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69850</xdr:colOff>
      <xdr:row>8</xdr:row>
      <xdr:rowOff>66675</xdr:rowOff>
    </xdr:from>
    <xdr:to>
      <xdr:col>8</xdr:col>
      <xdr:colOff>584199</xdr:colOff>
      <xdr:row>13</xdr:row>
      <xdr:rowOff>5157</xdr:rowOff>
    </xdr:to>
    <xdr:pic>
      <xdr:nvPicPr>
        <xdr:cNvPr id="2" name="Afbeelding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832600" y="1289050"/>
          <a:ext cx="1276349" cy="732232"/>
        </a:xfrm>
        <a:prstGeom prst="rect">
          <a:avLst/>
        </a:prstGeom>
      </xdr:spPr>
    </xdr:pic>
    <xdr:clientData/>
  </xdr:twoCellAnchor>
  <xdr:twoCellAnchor editAs="oneCell">
    <xdr:from>
      <xdr:col>6</xdr:col>
      <xdr:colOff>746125</xdr:colOff>
      <xdr:row>39</xdr:row>
      <xdr:rowOff>139700</xdr:rowOff>
    </xdr:from>
    <xdr:to>
      <xdr:col>8</xdr:col>
      <xdr:colOff>498474</xdr:colOff>
      <xdr:row>44</xdr:row>
      <xdr:rowOff>78182</xdr:rowOff>
    </xdr:to>
    <xdr:pic>
      <xdr:nvPicPr>
        <xdr:cNvPr id="3" name="Afbeelding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746875" y="6870700"/>
          <a:ext cx="1276349" cy="73223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675155</xdr:colOff>
      <xdr:row>1</xdr:row>
      <xdr:rowOff>52669</xdr:rowOff>
    </xdr:from>
    <xdr:to>
      <xdr:col>6</xdr:col>
      <xdr:colOff>951939</xdr:colOff>
      <xdr:row>5</xdr:row>
      <xdr:rowOff>146725</xdr:rowOff>
    </xdr:to>
    <xdr:pic>
      <xdr:nvPicPr>
        <xdr:cNvPr id="2" name="Afbeelding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928037" y="321610"/>
          <a:ext cx="1274108" cy="721586"/>
        </a:xfrm>
        <a:prstGeom prst="rect">
          <a:avLst/>
        </a:prstGeom>
      </xdr:spPr>
    </xdr:pic>
    <xdr:clientData/>
  </xdr:twoCellAnchor>
  <xdr:twoCellAnchor editAs="oneCell">
    <xdr:from>
      <xdr:col>5</xdr:col>
      <xdr:colOff>549275</xdr:colOff>
      <xdr:row>39</xdr:row>
      <xdr:rowOff>139700</xdr:rowOff>
    </xdr:from>
    <xdr:to>
      <xdr:col>6</xdr:col>
      <xdr:colOff>822324</xdr:colOff>
      <xdr:row>44</xdr:row>
      <xdr:rowOff>75007</xdr:rowOff>
    </xdr:to>
    <xdr:pic>
      <xdr:nvPicPr>
        <xdr:cNvPr id="3" name="Afbeelding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788150" y="6584950"/>
          <a:ext cx="1273174" cy="72905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19050</xdr:colOff>
      <xdr:row>1</xdr:row>
      <xdr:rowOff>57150</xdr:rowOff>
    </xdr:from>
    <xdr:to>
      <xdr:col>9</xdr:col>
      <xdr:colOff>342899</xdr:colOff>
      <xdr:row>5</xdr:row>
      <xdr:rowOff>40082</xdr:rowOff>
    </xdr:to>
    <xdr:pic>
      <xdr:nvPicPr>
        <xdr:cNvPr id="2" name="Afbeelding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943850" y="323850"/>
          <a:ext cx="1276349" cy="74493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Kantoorthema">
  <a:themeElements>
    <a:clrScheme name="Kantoo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toor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toor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0"/>
  <sheetViews>
    <sheetView tabSelected="1" zoomScaleNormal="100" workbookViewId="0">
      <selection activeCell="A5" sqref="A5"/>
    </sheetView>
  </sheetViews>
  <sheetFormatPr defaultRowHeight="12.75" x14ac:dyDescent="0.2"/>
  <cols>
    <col min="1" max="1" width="68.5703125" style="90" customWidth="1"/>
    <col min="2" max="2" width="17.7109375" style="90" customWidth="1"/>
    <col min="3" max="16384" width="9.140625" style="90"/>
  </cols>
  <sheetData>
    <row r="1" spans="1:6" ht="21" x14ac:dyDescent="0.2">
      <c r="A1" s="1" t="s">
        <v>59</v>
      </c>
      <c r="B1" s="105" t="s">
        <v>107</v>
      </c>
    </row>
    <row r="3" spans="1:6" x14ac:dyDescent="0.2">
      <c r="A3" s="90" t="s">
        <v>60</v>
      </c>
    </row>
    <row r="4" spans="1:6" x14ac:dyDescent="0.2">
      <c r="A4" s="90" t="s">
        <v>127</v>
      </c>
    </row>
    <row r="5" spans="1:6" ht="14.25" x14ac:dyDescent="0.25">
      <c r="A5" s="91" t="s">
        <v>61</v>
      </c>
    </row>
    <row r="6" spans="1:6" ht="14.25" x14ac:dyDescent="0.25">
      <c r="A6" s="92" t="s">
        <v>120</v>
      </c>
    </row>
    <row r="8" spans="1:6" x14ac:dyDescent="0.2">
      <c r="A8" s="90" t="s">
        <v>62</v>
      </c>
    </row>
    <row r="10" spans="1:6" ht="5.25" customHeight="1" x14ac:dyDescent="0.2">
      <c r="A10" s="112"/>
      <c r="B10" s="112"/>
      <c r="C10" s="112"/>
      <c r="D10" s="112"/>
      <c r="E10" s="112"/>
      <c r="F10" s="112"/>
    </row>
    <row r="12" spans="1:6" x14ac:dyDescent="0.2">
      <c r="A12" s="90" t="s">
        <v>113</v>
      </c>
    </row>
    <row r="13" spans="1:6" x14ac:dyDescent="0.2">
      <c r="A13" s="90" t="s">
        <v>114</v>
      </c>
    </row>
    <row r="15" spans="1:6" x14ac:dyDescent="0.2">
      <c r="A15" s="110" t="s">
        <v>116</v>
      </c>
    </row>
    <row r="16" spans="1:6" x14ac:dyDescent="0.2">
      <c r="A16" s="90" t="s">
        <v>115</v>
      </c>
    </row>
    <row r="18" spans="1:1" x14ac:dyDescent="0.2">
      <c r="A18" s="111" t="s">
        <v>117</v>
      </c>
    </row>
    <row r="19" spans="1:1" x14ac:dyDescent="0.2">
      <c r="A19" s="111" t="s">
        <v>118</v>
      </c>
    </row>
    <row r="20" spans="1:1" x14ac:dyDescent="0.2">
      <c r="A20" s="111" t="s">
        <v>119</v>
      </c>
    </row>
  </sheetData>
  <pageMargins left="0.70866141732283472" right="0.70866141732283472" top="0.74803149606299213" bottom="0.74803149606299213" header="0.31496062992125984" footer="0.31496062992125984"/>
  <pageSetup paperSize="9" orientation="landscape" verticalDpi="0" r:id="rId1"/>
  <headerFooter>
    <oddHeader>&amp;RSjabloon opgesteld door: Q-Consult</oddHeader>
    <oddFooter>Pagina &amp;P van &amp;N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3"/>
  <sheetViews>
    <sheetView zoomScaleNormal="100" workbookViewId="0">
      <selection activeCell="B3" sqref="B3"/>
    </sheetView>
  </sheetViews>
  <sheetFormatPr defaultRowHeight="12.75" x14ac:dyDescent="0.2"/>
  <cols>
    <col min="1" max="1" width="5" style="4" customWidth="1"/>
    <col min="2" max="2" width="37.28515625" style="13" customWidth="1"/>
    <col min="3" max="3" width="55.7109375" style="4" customWidth="1"/>
    <col min="4" max="4" width="3.85546875" style="4" customWidth="1"/>
    <col min="5" max="16384" width="9.140625" style="4"/>
  </cols>
  <sheetData>
    <row r="1" spans="1:13" s="2" customFormat="1" ht="21" x14ac:dyDescent="0.35">
      <c r="A1" s="1" t="s">
        <v>121</v>
      </c>
      <c r="B1" s="1"/>
      <c r="C1" s="105" t="s">
        <v>107</v>
      </c>
      <c r="D1" s="1"/>
      <c r="E1" s="1"/>
      <c r="F1" s="1"/>
      <c r="G1" s="1"/>
      <c r="H1" s="1"/>
      <c r="I1" s="1"/>
      <c r="J1" s="1"/>
      <c r="K1" s="1"/>
      <c r="L1" s="1"/>
      <c r="M1" s="1"/>
    </row>
    <row r="2" spans="1:13" s="5" customFormat="1" x14ac:dyDescent="0.2">
      <c r="A2" s="104" t="s">
        <v>122</v>
      </c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7"/>
    </row>
    <row r="3" spans="1:13" s="5" customFormat="1" x14ac:dyDescent="0.2">
      <c r="A3" s="13" t="s">
        <v>123</v>
      </c>
    </row>
    <row r="4" spans="1:13" s="5" customFormat="1" x14ac:dyDescent="0.2">
      <c r="A4" s="13" t="s">
        <v>110</v>
      </c>
    </row>
    <row r="5" spans="1:13" x14ac:dyDescent="0.2">
      <c r="A5" s="5"/>
      <c r="B5" s="4"/>
      <c r="D5" s="8"/>
      <c r="E5" s="53"/>
    </row>
    <row r="6" spans="1:13" s="11" customFormat="1" ht="17.25" customHeight="1" x14ac:dyDescent="0.25">
      <c r="A6" s="58" t="s">
        <v>4</v>
      </c>
      <c r="B6" s="10" t="s">
        <v>12</v>
      </c>
      <c r="C6" s="9" t="s">
        <v>2</v>
      </c>
    </row>
    <row r="7" spans="1:13" s="3" customFormat="1" ht="26.25" customHeight="1" x14ac:dyDescent="0.2">
      <c r="A7" s="58">
        <v>1</v>
      </c>
      <c r="B7" s="12"/>
      <c r="C7" s="12"/>
      <c r="E7" s="4"/>
    </row>
    <row r="8" spans="1:13" s="3" customFormat="1" ht="26.25" customHeight="1" x14ac:dyDescent="0.2">
      <c r="A8" s="58">
        <v>2</v>
      </c>
      <c r="B8" s="12"/>
      <c r="C8" s="12"/>
      <c r="E8" s="4"/>
    </row>
    <row r="9" spans="1:13" s="3" customFormat="1" ht="26.25" customHeight="1" x14ac:dyDescent="0.2">
      <c r="A9" s="58">
        <v>3</v>
      </c>
      <c r="B9" s="12"/>
      <c r="C9" s="12"/>
      <c r="E9" s="4"/>
    </row>
    <row r="10" spans="1:13" s="3" customFormat="1" ht="26.25" customHeight="1" x14ac:dyDescent="0.2">
      <c r="A10" s="58">
        <v>4</v>
      </c>
      <c r="B10" s="12"/>
      <c r="C10" s="12"/>
      <c r="E10" s="4"/>
    </row>
    <row r="11" spans="1:13" s="3" customFormat="1" ht="26.25" customHeight="1" x14ac:dyDescent="0.2">
      <c r="A11" s="58">
        <v>5</v>
      </c>
      <c r="B11" s="12"/>
      <c r="C11" s="12"/>
      <c r="E11" s="4"/>
    </row>
    <row r="12" spans="1:13" s="3" customFormat="1" ht="26.25" customHeight="1" x14ac:dyDescent="0.2">
      <c r="A12" s="4"/>
      <c r="B12" s="13"/>
      <c r="C12" s="14"/>
      <c r="E12" s="4"/>
    </row>
    <row r="13" spans="1:13" x14ac:dyDescent="0.2">
      <c r="C13" s="14"/>
    </row>
  </sheetData>
  <sortState ref="A19:A41">
    <sortCondition ref="A19"/>
  </sortState>
  <pageMargins left="0.70866141732283472" right="0.70866141732283472" top="0.74803149606299213" bottom="0.74803149606299213" header="0.31496062992125984" footer="0.31496062992125984"/>
  <pageSetup paperSize="9" orientation="landscape" r:id="rId1"/>
  <headerFooter>
    <oddHeader>&amp;RSjabloon opgesteld door: Q-Consult</oddHeader>
    <oddFooter>Pagina &amp;P van &amp;N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64"/>
  <sheetViews>
    <sheetView zoomScaleNormal="100" workbookViewId="0">
      <pane ySplit="1" topLeftCell="A2" activePane="bottomLeft" state="frozen"/>
      <selection activeCell="C4" sqref="C4"/>
      <selection pane="bottomLeft" activeCell="A2" sqref="A2"/>
    </sheetView>
  </sheetViews>
  <sheetFormatPr defaultColWidth="9.140625" defaultRowHeight="12.75" x14ac:dyDescent="0.2"/>
  <cols>
    <col min="1" max="1" width="32.85546875" style="4" customWidth="1"/>
    <col min="2" max="3" width="11.42578125" style="4" customWidth="1"/>
    <col min="4" max="4" width="11.42578125" style="28" customWidth="1"/>
    <col min="5" max="5" width="11.42578125" style="38" customWidth="1"/>
    <col min="6" max="6" width="11.42578125" style="13" customWidth="1"/>
    <col min="7" max="9" width="11.42578125" style="4" customWidth="1"/>
    <col min="10" max="23" width="8.28515625" style="4" customWidth="1"/>
    <col min="24" max="16384" width="9.140625" style="4"/>
  </cols>
  <sheetData>
    <row r="1" spans="1:15" s="2" customFormat="1" ht="21" x14ac:dyDescent="0.35">
      <c r="A1" s="1" t="s">
        <v>16</v>
      </c>
      <c r="B1" s="105" t="s">
        <v>107</v>
      </c>
      <c r="C1" s="105"/>
      <c r="D1" s="1"/>
      <c r="E1" s="35"/>
      <c r="F1" s="36"/>
      <c r="G1" s="15"/>
      <c r="H1" s="15"/>
      <c r="I1" s="15"/>
      <c r="J1" s="15"/>
      <c r="K1" s="15"/>
      <c r="L1" s="15"/>
      <c r="M1" s="15"/>
      <c r="N1" s="15"/>
      <c r="O1" s="15"/>
    </row>
    <row r="2" spans="1:15" x14ac:dyDescent="0.2">
      <c r="A2" s="61"/>
      <c r="D2" s="8"/>
      <c r="E2" s="8"/>
      <c r="F2" s="8"/>
    </row>
    <row r="3" spans="1:15" x14ac:dyDescent="0.2">
      <c r="A3" s="61" t="s">
        <v>33</v>
      </c>
      <c r="D3" s="8"/>
      <c r="E3" s="8"/>
      <c r="F3" s="8"/>
    </row>
    <row r="4" spans="1:15" x14ac:dyDescent="0.2">
      <c r="A4" s="5" t="s">
        <v>18</v>
      </c>
      <c r="D4" s="8"/>
      <c r="E4" s="8"/>
      <c r="F4" s="8"/>
    </row>
    <row r="5" spans="1:15" x14ac:dyDescent="0.2">
      <c r="A5" s="5" t="s">
        <v>98</v>
      </c>
      <c r="D5" s="8"/>
      <c r="E5" s="8"/>
      <c r="F5" s="8"/>
    </row>
    <row r="6" spans="1:15" x14ac:dyDescent="0.2">
      <c r="A6" s="5" t="s">
        <v>124</v>
      </c>
      <c r="D6" s="8"/>
      <c r="E6" s="8"/>
      <c r="F6" s="8"/>
    </row>
    <row r="7" spans="1:15" x14ac:dyDescent="0.2">
      <c r="A7" s="5" t="s">
        <v>125</v>
      </c>
      <c r="D7" s="8"/>
      <c r="E7" s="8"/>
      <c r="F7" s="8"/>
    </row>
    <row r="8" spans="1:15" x14ac:dyDescent="0.2">
      <c r="A8" s="5"/>
      <c r="D8" s="8"/>
      <c r="E8" s="8"/>
      <c r="F8" s="8"/>
    </row>
    <row r="9" spans="1:15" x14ac:dyDescent="0.2">
      <c r="A9" s="61" t="s">
        <v>34</v>
      </c>
      <c r="D9" s="8"/>
      <c r="E9" s="8"/>
      <c r="F9" s="8"/>
    </row>
    <row r="10" spans="1:15" x14ac:dyDescent="0.2">
      <c r="A10" s="5" t="s">
        <v>20</v>
      </c>
      <c r="D10" s="8"/>
      <c r="E10" s="8"/>
      <c r="F10" s="8"/>
    </row>
    <row r="11" spans="1:15" x14ac:dyDescent="0.2">
      <c r="A11" s="5" t="s">
        <v>22</v>
      </c>
      <c r="D11" s="8"/>
      <c r="E11" s="8"/>
      <c r="F11" s="8"/>
    </row>
    <row r="12" spans="1:15" x14ac:dyDescent="0.2">
      <c r="A12" s="5" t="s">
        <v>23</v>
      </c>
      <c r="D12" s="8"/>
      <c r="E12" s="8"/>
      <c r="F12" s="8"/>
    </row>
    <row r="13" spans="1:15" x14ac:dyDescent="0.2">
      <c r="A13" s="5" t="s">
        <v>101</v>
      </c>
      <c r="D13" s="8"/>
      <c r="E13" s="8"/>
      <c r="F13" s="8"/>
    </row>
    <row r="14" spans="1:15" x14ac:dyDescent="0.2">
      <c r="A14" s="5" t="s">
        <v>68</v>
      </c>
      <c r="D14" s="8"/>
      <c r="E14" s="8"/>
      <c r="F14" s="8"/>
    </row>
    <row r="15" spans="1:15" x14ac:dyDescent="0.2">
      <c r="A15" s="5"/>
      <c r="B15" s="37" t="s">
        <v>8</v>
      </c>
      <c r="C15" s="60" t="s">
        <v>11</v>
      </c>
      <c r="D15" s="8"/>
      <c r="E15" s="8"/>
      <c r="F15" s="8"/>
    </row>
    <row r="16" spans="1:15" x14ac:dyDescent="0.2">
      <c r="A16" s="62" t="s">
        <v>21</v>
      </c>
      <c r="B16" s="63">
        <v>0.1</v>
      </c>
      <c r="C16" s="66"/>
      <c r="D16" s="8"/>
      <c r="E16" s="8"/>
      <c r="F16" s="8"/>
    </row>
    <row r="17" spans="1:15" ht="13.5" thickBot="1" x14ac:dyDescent="0.25">
      <c r="A17" s="62" t="s">
        <v>111</v>
      </c>
      <c r="B17" s="64">
        <v>0.13</v>
      </c>
      <c r="C17" s="67"/>
      <c r="D17" s="8"/>
      <c r="E17" s="8"/>
      <c r="F17" s="8"/>
    </row>
    <row r="18" spans="1:15" ht="13.5" thickTop="1" x14ac:dyDescent="0.2">
      <c r="A18" s="5"/>
      <c r="B18" s="65">
        <f>SUM(B16:B17)</f>
        <v>0.23</v>
      </c>
      <c r="C18" s="65">
        <f>SUM(C16:C17)</f>
        <v>0</v>
      </c>
      <c r="D18" s="8"/>
      <c r="E18" s="8"/>
      <c r="F18" s="8"/>
    </row>
    <row r="19" spans="1:15" x14ac:dyDescent="0.2">
      <c r="A19" s="61"/>
      <c r="D19" s="8"/>
      <c r="E19" s="8"/>
      <c r="F19" s="8"/>
    </row>
    <row r="20" spans="1:15" x14ac:dyDescent="0.2">
      <c r="A20" s="61" t="s">
        <v>35</v>
      </c>
      <c r="D20" s="8"/>
      <c r="E20" s="8"/>
      <c r="F20" s="8"/>
    </row>
    <row r="21" spans="1:15" x14ac:dyDescent="0.2">
      <c r="A21" s="5" t="s">
        <v>19</v>
      </c>
      <c r="D21" s="8"/>
      <c r="E21" s="8"/>
      <c r="F21" s="8"/>
    </row>
    <row r="22" spans="1:15" x14ac:dyDescent="0.2">
      <c r="A22" s="5" t="s">
        <v>24</v>
      </c>
      <c r="D22" s="8"/>
      <c r="E22" s="8"/>
      <c r="F22" s="8"/>
    </row>
    <row r="23" spans="1:15" x14ac:dyDescent="0.2">
      <c r="A23" s="5" t="s">
        <v>100</v>
      </c>
      <c r="D23" s="8"/>
      <c r="E23" s="8"/>
      <c r="F23" s="8"/>
    </row>
    <row r="24" spans="1:15" x14ac:dyDescent="0.2">
      <c r="A24" s="5" t="s">
        <v>67</v>
      </c>
      <c r="D24" s="8"/>
      <c r="E24" s="8"/>
      <c r="F24" s="8"/>
    </row>
    <row r="25" spans="1:15" x14ac:dyDescent="0.2">
      <c r="A25" s="24"/>
      <c r="B25" s="37" t="s">
        <v>8</v>
      </c>
      <c r="C25" s="60" t="s">
        <v>11</v>
      </c>
      <c r="D25" s="24"/>
      <c r="E25" s="24"/>
      <c r="F25" s="24"/>
      <c r="G25" s="89"/>
      <c r="H25" s="89"/>
      <c r="I25" s="24"/>
      <c r="J25" s="24"/>
      <c r="K25" s="24"/>
      <c r="L25" s="24"/>
      <c r="M25" s="24"/>
      <c r="N25" s="24"/>
      <c r="O25" s="24"/>
    </row>
    <row r="26" spans="1:15" x14ac:dyDescent="0.2">
      <c r="A26" s="39" t="s">
        <v>25</v>
      </c>
      <c r="B26" s="40">
        <v>1872</v>
      </c>
      <c r="C26" s="41"/>
      <c r="D26" s="24"/>
      <c r="E26" s="24"/>
      <c r="F26" s="24"/>
      <c r="G26" s="89"/>
      <c r="H26" s="89"/>
      <c r="I26" s="24"/>
      <c r="J26" s="24"/>
      <c r="K26" s="24"/>
      <c r="L26" s="24"/>
      <c r="M26" s="24"/>
      <c r="N26" s="24"/>
      <c r="O26" s="24"/>
    </row>
    <row r="27" spans="1:15" x14ac:dyDescent="0.2">
      <c r="A27" s="42" t="s">
        <v>27</v>
      </c>
      <c r="B27" s="43">
        <v>226.9</v>
      </c>
      <c r="C27" s="41"/>
      <c r="D27" s="24"/>
      <c r="E27" s="24"/>
      <c r="F27" s="24"/>
      <c r="G27" s="89"/>
      <c r="H27" s="89"/>
      <c r="I27" s="24"/>
      <c r="J27" s="24"/>
      <c r="K27" s="24"/>
      <c r="L27" s="24"/>
      <c r="M27" s="24"/>
      <c r="N27" s="24"/>
      <c r="O27" s="24"/>
    </row>
    <row r="28" spans="1:15" x14ac:dyDescent="0.2">
      <c r="A28" s="42" t="s">
        <v>5</v>
      </c>
      <c r="B28" s="44">
        <v>40.799999999999997</v>
      </c>
      <c r="C28" s="41"/>
      <c r="D28" s="24"/>
      <c r="E28" s="24"/>
      <c r="F28" s="24"/>
      <c r="G28" s="89"/>
      <c r="H28" s="89"/>
      <c r="I28" s="24"/>
      <c r="J28" s="24"/>
      <c r="K28" s="24"/>
      <c r="L28" s="24"/>
      <c r="M28" s="24"/>
      <c r="N28" s="24"/>
      <c r="O28" s="24"/>
    </row>
    <row r="29" spans="1:15" s="11" customFormat="1" ht="13.5" thickBot="1" x14ac:dyDescent="0.3">
      <c r="A29" s="45" t="s">
        <v>26</v>
      </c>
      <c r="B29" s="59">
        <v>0.05</v>
      </c>
      <c r="C29" s="109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48"/>
    </row>
    <row r="30" spans="1:15" ht="13.5" thickTop="1" x14ac:dyDescent="0.2">
      <c r="A30" s="46" t="s">
        <v>99</v>
      </c>
      <c r="B30" s="47">
        <f>B26-B27-B28-(B29*B26)</f>
        <v>1510.7</v>
      </c>
      <c r="C30" s="47">
        <f>C26-C27-C28-(C29*C26)</f>
        <v>0</v>
      </c>
    </row>
    <row r="31" spans="1:15" s="52" customFormat="1" x14ac:dyDescent="0.2">
      <c r="A31" s="4"/>
      <c r="B31" s="4"/>
      <c r="C31" s="4"/>
      <c r="D31" s="28"/>
      <c r="E31" s="38"/>
      <c r="F31" s="13"/>
      <c r="G31" s="4"/>
      <c r="H31" s="4"/>
      <c r="I31" s="4"/>
    </row>
    <row r="32" spans="1:15" x14ac:dyDescent="0.2">
      <c r="A32" s="61" t="s">
        <v>36</v>
      </c>
      <c r="D32" s="8"/>
      <c r="E32" s="8"/>
      <c r="F32" s="8"/>
    </row>
    <row r="33" spans="1:15" ht="12.75" customHeight="1" x14ac:dyDescent="0.2">
      <c r="A33" s="68" t="s">
        <v>102</v>
      </c>
      <c r="B33" s="17"/>
      <c r="C33" s="17"/>
      <c r="D33" s="17"/>
      <c r="E33" s="17"/>
      <c r="F33" s="17"/>
      <c r="G33" s="17"/>
      <c r="H33" s="17"/>
      <c r="I33" s="17"/>
    </row>
    <row r="34" spans="1:15" x14ac:dyDescent="0.2">
      <c r="A34" s="5" t="s">
        <v>100</v>
      </c>
      <c r="D34" s="8"/>
      <c r="E34" s="8"/>
      <c r="F34" s="8"/>
    </row>
    <row r="35" spans="1:15" x14ac:dyDescent="0.2">
      <c r="A35" s="5" t="s">
        <v>66</v>
      </c>
      <c r="D35" s="8"/>
      <c r="E35" s="8"/>
      <c r="F35" s="8"/>
    </row>
    <row r="36" spans="1:15" x14ac:dyDescent="0.2">
      <c r="A36" s="57"/>
      <c r="B36" s="37" t="s">
        <v>8</v>
      </c>
      <c r="C36" s="60" t="s">
        <v>11</v>
      </c>
      <c r="D36" s="57"/>
      <c r="E36" s="57"/>
      <c r="F36" s="57"/>
      <c r="G36" s="89"/>
      <c r="H36" s="89"/>
      <c r="I36" s="57"/>
      <c r="J36" s="57"/>
      <c r="K36" s="57"/>
      <c r="L36" s="57"/>
      <c r="M36" s="57"/>
      <c r="N36" s="57"/>
      <c r="O36" s="57"/>
    </row>
    <row r="37" spans="1:15" ht="14.25" x14ac:dyDescent="0.2">
      <c r="A37" s="39" t="s">
        <v>3</v>
      </c>
      <c r="B37" s="69">
        <f>Nettowerkbareuren</f>
        <v>0</v>
      </c>
      <c r="C37" s="103">
        <f>Nettowerkbareuren</f>
        <v>0</v>
      </c>
      <c r="D37" s="57"/>
      <c r="E37" s="57"/>
      <c r="F37" s="57"/>
      <c r="G37" s="89"/>
      <c r="H37" s="89"/>
      <c r="I37" s="57"/>
      <c r="J37" s="57"/>
      <c r="K37" s="57"/>
      <c r="L37" s="57"/>
      <c r="M37" s="57"/>
      <c r="N37" s="57"/>
      <c r="O37" s="57"/>
    </row>
    <row r="38" spans="1:15" ht="13.5" thickBot="1" x14ac:dyDescent="0.25">
      <c r="A38" s="95" t="s">
        <v>29</v>
      </c>
      <c r="B38" s="70">
        <v>1135</v>
      </c>
      <c r="C38" s="71"/>
      <c r="D38" s="57"/>
      <c r="E38" s="57"/>
      <c r="F38" s="57"/>
      <c r="G38" s="89"/>
      <c r="H38" s="89"/>
      <c r="I38" s="57"/>
      <c r="J38" s="57"/>
      <c r="K38" s="57"/>
      <c r="L38" s="57"/>
      <c r="M38" s="57"/>
      <c r="N38" s="57"/>
      <c r="O38" s="57"/>
    </row>
    <row r="39" spans="1:15" ht="13.5" thickTop="1" x14ac:dyDescent="0.2">
      <c r="A39" s="46" t="s">
        <v>28</v>
      </c>
      <c r="B39" s="65" t="e">
        <f>B38/B37</f>
        <v>#DIV/0!</v>
      </c>
      <c r="C39" s="65" t="e">
        <f>C38/C37</f>
        <v>#DIV/0!</v>
      </c>
    </row>
    <row r="40" spans="1:15" s="52" customFormat="1" x14ac:dyDescent="0.2">
      <c r="A40" s="4"/>
      <c r="B40" s="4"/>
      <c r="C40" s="4"/>
      <c r="D40" s="28"/>
      <c r="E40" s="38"/>
      <c r="F40" s="13"/>
      <c r="G40" s="4"/>
      <c r="H40" s="4"/>
      <c r="I40" s="4"/>
    </row>
    <row r="41" spans="1:15" s="52" customFormat="1" x14ac:dyDescent="0.2">
      <c r="A41" s="6" t="s">
        <v>37</v>
      </c>
      <c r="B41" s="4"/>
      <c r="C41" s="4"/>
      <c r="D41" s="28"/>
      <c r="E41" s="38"/>
      <c r="F41" s="13"/>
      <c r="G41" s="4"/>
      <c r="H41" s="4"/>
      <c r="I41" s="4"/>
    </row>
    <row r="42" spans="1:15" ht="12.75" customHeight="1" x14ac:dyDescent="0.2">
      <c r="A42" s="68" t="s">
        <v>32</v>
      </c>
      <c r="B42" s="17"/>
      <c r="C42" s="17"/>
      <c r="D42" s="17"/>
      <c r="E42" s="17"/>
      <c r="F42" s="17"/>
      <c r="G42" s="17"/>
      <c r="H42" s="17"/>
      <c r="I42" s="17"/>
    </row>
    <row r="43" spans="1:15" ht="12.75" customHeight="1" x14ac:dyDescent="0.2">
      <c r="A43" s="68" t="s">
        <v>30</v>
      </c>
      <c r="B43" s="17"/>
      <c r="C43" s="17"/>
      <c r="D43" s="17"/>
      <c r="E43" s="17"/>
      <c r="F43" s="17"/>
      <c r="G43" s="17"/>
      <c r="H43" s="17"/>
      <c r="I43" s="17"/>
    </row>
    <row r="44" spans="1:15" ht="12.75" customHeight="1" x14ac:dyDescent="0.2">
      <c r="A44" s="68" t="s">
        <v>31</v>
      </c>
      <c r="B44" s="17"/>
      <c r="C44" s="17"/>
      <c r="D44" s="17"/>
      <c r="E44" s="17"/>
      <c r="F44" s="17"/>
      <c r="G44" s="17"/>
      <c r="H44" s="17"/>
      <c r="I44" s="17"/>
    </row>
    <row r="45" spans="1:15" ht="12.75" customHeight="1" x14ac:dyDescent="0.2">
      <c r="A45" s="68" t="s">
        <v>103</v>
      </c>
      <c r="B45" s="17"/>
      <c r="C45" s="17"/>
      <c r="D45" s="17"/>
      <c r="E45" s="17"/>
      <c r="F45" s="17"/>
      <c r="G45" s="17"/>
      <c r="H45" s="17"/>
      <c r="I45" s="17"/>
    </row>
    <row r="46" spans="1:15" ht="12.75" customHeight="1" x14ac:dyDescent="0.2">
      <c r="A46" s="68"/>
      <c r="B46" s="17"/>
      <c r="C46" s="17"/>
      <c r="D46" s="17"/>
      <c r="E46" s="17"/>
      <c r="F46" s="17"/>
      <c r="G46" s="17"/>
      <c r="H46" s="17"/>
      <c r="I46" s="17"/>
    </row>
    <row r="47" spans="1:15" ht="51" x14ac:dyDescent="0.2">
      <c r="A47" s="49" t="s">
        <v>17</v>
      </c>
      <c r="B47" s="50" t="s">
        <v>13</v>
      </c>
      <c r="C47" s="51" t="s">
        <v>40</v>
      </c>
      <c r="D47" s="50" t="s">
        <v>38</v>
      </c>
      <c r="E47" s="50" t="s">
        <v>39</v>
      </c>
      <c r="F47" s="50" t="s">
        <v>0</v>
      </c>
      <c r="G47" s="50" t="s">
        <v>90</v>
      </c>
      <c r="H47" s="50" t="s">
        <v>91</v>
      </c>
      <c r="I47" s="50" t="s">
        <v>92</v>
      </c>
    </row>
    <row r="48" spans="1:15" ht="14.25" x14ac:dyDescent="0.25">
      <c r="A48" s="34" t="str">
        <f>IF(Product_1=0,"",Product_1)</f>
        <v/>
      </c>
      <c r="B48" s="94"/>
      <c r="C48" s="74" t="str">
        <f t="shared" ref="C48:C50" si="0">IF(B48="","",opslag_werkgeverslasten)</f>
        <v/>
      </c>
      <c r="D48" s="72" t="str">
        <f>IF(C48="","",B48+(B48*C48))</f>
        <v/>
      </c>
      <c r="E48" s="73" t="str">
        <f t="shared" ref="E48:E50" si="1">IF(B48="","",Nettowerkbareuren)</f>
        <v/>
      </c>
      <c r="F48" s="74" t="str">
        <f t="shared" ref="F48:F50" si="2">IF(B48="","",Productiviteit)</f>
        <v/>
      </c>
      <c r="G48" s="75" t="str">
        <f>IF(B48="","",B48/(E48*F48))</f>
        <v/>
      </c>
      <c r="H48" s="75" t="str">
        <f>IF(B48="","",(C48*B48)/(E48*F48))</f>
        <v/>
      </c>
      <c r="I48" s="75" t="str">
        <f>IF(B48="","",D48/(E48*F48))</f>
        <v/>
      </c>
    </row>
    <row r="49" spans="1:9" ht="14.25" x14ac:dyDescent="0.25">
      <c r="A49" s="34" t="str">
        <f>IF(Product_2=0,"",Product_2)</f>
        <v/>
      </c>
      <c r="B49" s="94"/>
      <c r="C49" s="74" t="str">
        <f t="shared" si="0"/>
        <v/>
      </c>
      <c r="D49" s="72" t="str">
        <f t="shared" ref="D49:D50" si="3">IF(C49="","",B49+(B49*C49))</f>
        <v/>
      </c>
      <c r="E49" s="73" t="str">
        <f t="shared" si="1"/>
        <v/>
      </c>
      <c r="F49" s="74" t="str">
        <f t="shared" si="2"/>
        <v/>
      </c>
      <c r="G49" s="75" t="str">
        <f t="shared" ref="G49:G50" si="4">IF(B49="","",B49/(E49*F49))</f>
        <v/>
      </c>
      <c r="H49" s="75" t="str">
        <f t="shared" ref="H49:H50" si="5">IF(B49="","",(C49*B49)/(E49*F49))</f>
        <v/>
      </c>
      <c r="I49" s="75" t="str">
        <f t="shared" ref="I49:I50" si="6">IF(B49="","",D49/(E49*F49))</f>
        <v/>
      </c>
    </row>
    <row r="50" spans="1:9" ht="14.25" x14ac:dyDescent="0.25">
      <c r="A50" s="34" t="str">
        <f>IF(Product_3=0,"",Product_3)</f>
        <v/>
      </c>
      <c r="B50" s="94"/>
      <c r="C50" s="74" t="str">
        <f t="shared" si="0"/>
        <v/>
      </c>
      <c r="D50" s="72" t="str">
        <f t="shared" si="3"/>
        <v/>
      </c>
      <c r="E50" s="73" t="str">
        <f t="shared" si="1"/>
        <v/>
      </c>
      <c r="F50" s="74" t="str">
        <f t="shared" si="2"/>
        <v/>
      </c>
      <c r="G50" s="75" t="str">
        <f t="shared" si="4"/>
        <v/>
      </c>
      <c r="H50" s="75" t="str">
        <f t="shared" si="5"/>
        <v/>
      </c>
      <c r="I50" s="75" t="str">
        <f t="shared" si="6"/>
        <v/>
      </c>
    </row>
    <row r="51" spans="1:9" s="106" customFormat="1" ht="14.25" x14ac:dyDescent="0.25">
      <c r="A51" s="34"/>
      <c r="B51" s="94"/>
      <c r="C51" s="74" t="str">
        <f t="shared" ref="C51:C52" si="7">IF(B51="","",opslag_werkgeverslasten)</f>
        <v/>
      </c>
      <c r="D51" s="72" t="str">
        <f t="shared" ref="D51:D52" si="8">IF(C51="","",B51+(B51*C51))</f>
        <v/>
      </c>
      <c r="E51" s="73" t="str">
        <f t="shared" ref="E51:E52" si="9">IF(B51="","",Nettowerkbareuren)</f>
        <v/>
      </c>
      <c r="F51" s="74" t="str">
        <f t="shared" ref="F51:F52" si="10">IF(B51="","",Productiviteit)</f>
        <v/>
      </c>
      <c r="G51" s="75" t="str">
        <f t="shared" ref="G51:G52" si="11">IF(B51="","",B51/(E51*F51))</f>
        <v/>
      </c>
      <c r="H51" s="75" t="str">
        <f t="shared" ref="H51:H52" si="12">IF(B51="","",(C51*B51)/(E51*F51))</f>
        <v/>
      </c>
      <c r="I51" s="75" t="str">
        <f t="shared" ref="I51:I52" si="13">IF(B51="","",D51/(E51*F51))</f>
        <v/>
      </c>
    </row>
    <row r="52" spans="1:9" ht="14.25" x14ac:dyDescent="0.25">
      <c r="A52" s="34" t="str">
        <f>IF(Product_5=0,"",Product_5)</f>
        <v/>
      </c>
      <c r="B52" s="94"/>
      <c r="C52" s="74" t="str">
        <f t="shared" si="7"/>
        <v/>
      </c>
      <c r="D52" s="72" t="str">
        <f t="shared" si="8"/>
        <v/>
      </c>
      <c r="E52" s="73" t="str">
        <f t="shared" si="9"/>
        <v/>
      </c>
      <c r="F52" s="74" t="str">
        <f t="shared" si="10"/>
        <v/>
      </c>
      <c r="G52" s="75" t="str">
        <f t="shared" si="11"/>
        <v/>
      </c>
      <c r="H52" s="75" t="str">
        <f t="shared" si="12"/>
        <v/>
      </c>
      <c r="I52" s="75" t="str">
        <f t="shared" si="13"/>
        <v/>
      </c>
    </row>
    <row r="53" spans="1:9" x14ac:dyDescent="0.2">
      <c r="B53" s="28"/>
      <c r="C53" s="38"/>
      <c r="E53" s="4"/>
      <c r="F53" s="4"/>
    </row>
    <row r="60" spans="1:9" x14ac:dyDescent="0.2">
      <c r="E60" s="4"/>
    </row>
    <row r="61" spans="1:9" x14ac:dyDescent="0.2">
      <c r="E61" s="4"/>
    </row>
    <row r="62" spans="1:9" x14ac:dyDescent="0.2">
      <c r="E62" s="4"/>
    </row>
    <row r="63" spans="1:9" x14ac:dyDescent="0.2">
      <c r="E63" s="4"/>
    </row>
    <row r="64" spans="1:9" x14ac:dyDescent="0.2">
      <c r="E64" s="4"/>
    </row>
  </sheetData>
  <conditionalFormatting sqref="A48:A50 A52">
    <cfRule type="cellIs" dxfId="14" priority="2" operator="equal">
      <formula>0</formula>
    </cfRule>
  </conditionalFormatting>
  <conditionalFormatting sqref="A51">
    <cfRule type="cellIs" dxfId="13" priority="1" operator="equal">
      <formula>0</formula>
    </cfRule>
  </conditionalFormatting>
  <dataValidations xWindow="575" yWindow="407" count="1">
    <dataValidation allowBlank="1" showErrorMessage="1" sqref="C37:C38 F48:F52 C26:C29 C16:C17"/>
  </dataValidations>
  <pageMargins left="0.70866141732283472" right="0.70866141732283472" top="0.74803149606299213" bottom="0.74803149606299213" header="0.31496062992125984" footer="0.31496062992125984"/>
  <pageSetup paperSize="9" orientation="landscape" r:id="rId1"/>
  <headerFooter>
    <oddHeader>&amp;RSjabloon opgesteld door: Q-Consult</oddHeader>
    <oddFooter>Pagina &amp;P van &amp;N</oddFooter>
  </headerFooter>
  <rowBreaks count="1" manualBreakCount="1">
    <brk id="39" max="8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00"/>
  <sheetViews>
    <sheetView zoomScaleNormal="100" zoomScaleSheetLayoutView="85" workbookViewId="0">
      <pane ySplit="1" topLeftCell="A2" activePane="bottomLeft" state="frozen"/>
      <selection activeCell="C4" sqref="C4"/>
      <selection pane="bottomLeft" activeCell="A16" sqref="A16"/>
    </sheetView>
  </sheetViews>
  <sheetFormatPr defaultColWidth="9.140625" defaultRowHeight="12.75" x14ac:dyDescent="0.2"/>
  <cols>
    <col min="1" max="1" width="2.5703125" style="28" customWidth="1"/>
    <col min="2" max="2" width="44.140625" style="28" customWidth="1"/>
    <col min="3" max="3" width="15.7109375" style="33" customWidth="1"/>
    <col min="4" max="4" width="15.7109375" style="28" customWidth="1"/>
    <col min="5" max="5" width="15.42578125" style="28" customWidth="1"/>
    <col min="6" max="6" width="15" style="28" customWidth="1"/>
    <col min="7" max="7" width="16" style="28" customWidth="1"/>
    <col min="8" max="8" width="15.42578125" style="28" customWidth="1"/>
    <col min="9" max="9" width="9.140625" style="4"/>
    <col min="10" max="10" width="9.140625" style="4" customWidth="1"/>
    <col min="11" max="16384" width="9.140625" style="4"/>
  </cols>
  <sheetData>
    <row r="1" spans="1:19" s="2" customFormat="1" ht="21" x14ac:dyDescent="0.35">
      <c r="A1" s="1" t="s">
        <v>41</v>
      </c>
      <c r="B1" s="1"/>
      <c r="C1" s="105" t="s">
        <v>107</v>
      </c>
      <c r="D1" s="1"/>
      <c r="E1" s="1"/>
      <c r="F1" s="1"/>
      <c r="G1" s="1"/>
      <c r="H1" s="1"/>
      <c r="I1" s="15"/>
      <c r="J1" s="15"/>
      <c r="K1" s="15"/>
      <c r="L1" s="15"/>
      <c r="M1" s="15"/>
      <c r="N1" s="15"/>
      <c r="O1" s="15"/>
      <c r="P1" s="15"/>
      <c r="Q1" s="15"/>
      <c r="R1" s="15"/>
      <c r="S1" s="15"/>
    </row>
    <row r="2" spans="1:19" x14ac:dyDescent="0.2">
      <c r="A2" s="76" t="s">
        <v>42</v>
      </c>
      <c r="B2" s="57"/>
      <c r="C2" s="25"/>
      <c r="D2" s="57"/>
      <c r="E2" s="57"/>
      <c r="F2" s="57"/>
      <c r="G2" s="57"/>
      <c r="H2" s="57"/>
      <c r="I2" s="17"/>
      <c r="K2" s="17"/>
      <c r="L2" s="17"/>
      <c r="M2" s="17"/>
      <c r="N2" s="17"/>
      <c r="O2" s="17"/>
      <c r="P2" s="17"/>
      <c r="Q2" s="17"/>
      <c r="R2" s="17"/>
      <c r="S2" s="17"/>
    </row>
    <row r="3" spans="1:19" x14ac:dyDescent="0.2">
      <c r="A3" s="76" t="s">
        <v>55</v>
      </c>
      <c r="B3" s="57"/>
      <c r="C3" s="25"/>
      <c r="D3" s="57"/>
      <c r="E3" s="57"/>
      <c r="F3" s="57"/>
      <c r="G3" s="57"/>
      <c r="H3" s="57"/>
      <c r="I3" s="17"/>
      <c r="K3" s="17"/>
      <c r="L3" s="17"/>
      <c r="M3" s="17"/>
      <c r="N3" s="17"/>
      <c r="O3" s="17"/>
      <c r="P3" s="17"/>
      <c r="Q3" s="17"/>
      <c r="R3" s="17"/>
      <c r="S3" s="17"/>
    </row>
    <row r="5" spans="1:19" x14ac:dyDescent="0.2">
      <c r="A5" s="26" t="s">
        <v>63</v>
      </c>
      <c r="B5" s="57"/>
      <c r="C5" s="25"/>
      <c r="D5" s="57"/>
      <c r="E5" s="57"/>
      <c r="F5" s="57"/>
      <c r="G5" s="57"/>
      <c r="H5" s="57"/>
      <c r="I5" s="17"/>
      <c r="K5" s="17"/>
      <c r="L5" s="17"/>
      <c r="M5" s="17"/>
      <c r="N5" s="17"/>
      <c r="O5" s="17"/>
      <c r="P5" s="17"/>
      <c r="Q5" s="17"/>
      <c r="R5" s="17"/>
      <c r="S5" s="17"/>
    </row>
    <row r="6" spans="1:19" x14ac:dyDescent="0.2">
      <c r="A6" s="93" t="s">
        <v>48</v>
      </c>
      <c r="B6" s="57"/>
      <c r="C6" s="25"/>
      <c r="D6" s="57"/>
      <c r="E6" s="57"/>
      <c r="F6" s="57"/>
      <c r="G6" s="57"/>
      <c r="H6" s="57"/>
      <c r="I6" s="17"/>
      <c r="K6" s="17"/>
      <c r="L6" s="17"/>
      <c r="M6" s="17"/>
      <c r="N6" s="17"/>
      <c r="O6" s="17"/>
      <c r="P6" s="17"/>
      <c r="Q6" s="17"/>
      <c r="R6" s="17"/>
      <c r="S6" s="17"/>
    </row>
    <row r="7" spans="1:19" x14ac:dyDescent="0.2">
      <c r="A7" s="93" t="s">
        <v>112</v>
      </c>
      <c r="B7" s="57"/>
      <c r="C7" s="25"/>
      <c r="D7" s="57"/>
      <c r="E7" s="57"/>
      <c r="F7" s="57"/>
      <c r="G7" s="57"/>
      <c r="H7" s="57"/>
      <c r="I7" s="17"/>
      <c r="K7" s="17"/>
      <c r="L7" s="17"/>
      <c r="M7" s="17"/>
      <c r="N7" s="17"/>
      <c r="O7" s="17"/>
      <c r="P7" s="17"/>
      <c r="Q7" s="17"/>
      <c r="R7" s="17"/>
      <c r="S7" s="17"/>
    </row>
    <row r="8" spans="1:19" x14ac:dyDescent="0.2">
      <c r="A8" s="93" t="s">
        <v>47</v>
      </c>
      <c r="B8" s="57"/>
      <c r="C8" s="25"/>
      <c r="D8" s="57"/>
      <c r="E8" s="57"/>
      <c r="F8" s="57"/>
      <c r="G8" s="57"/>
      <c r="H8" s="57"/>
      <c r="I8" s="17"/>
      <c r="K8" s="17"/>
      <c r="L8" s="17"/>
      <c r="M8" s="17"/>
      <c r="N8" s="17"/>
      <c r="O8" s="17"/>
      <c r="P8" s="17"/>
      <c r="Q8" s="17"/>
      <c r="R8" s="17"/>
      <c r="S8" s="17"/>
    </row>
    <row r="9" spans="1:19" x14ac:dyDescent="0.2">
      <c r="A9" s="93" t="s">
        <v>46</v>
      </c>
      <c r="B9" s="57"/>
      <c r="C9" s="25"/>
      <c r="D9" s="57"/>
      <c r="E9" s="57"/>
      <c r="F9" s="57"/>
      <c r="G9" s="57"/>
      <c r="H9" s="57"/>
      <c r="I9" s="17"/>
      <c r="K9" s="17"/>
      <c r="L9" s="17"/>
      <c r="M9" s="17"/>
      <c r="N9" s="17"/>
      <c r="O9" s="17"/>
      <c r="P9" s="17"/>
      <c r="Q9" s="17"/>
      <c r="R9" s="17"/>
      <c r="S9" s="17"/>
    </row>
    <row r="10" spans="1:19" x14ac:dyDescent="0.2">
      <c r="A10" s="93" t="s">
        <v>82</v>
      </c>
      <c r="B10" s="89"/>
      <c r="C10" s="25"/>
      <c r="D10" s="89"/>
      <c r="E10" s="89"/>
      <c r="F10" s="89"/>
      <c r="G10" s="89"/>
      <c r="H10" s="89"/>
      <c r="I10" s="17"/>
      <c r="K10" s="17"/>
      <c r="L10" s="17"/>
      <c r="M10" s="17"/>
      <c r="N10" s="17"/>
      <c r="O10" s="17"/>
      <c r="P10" s="17"/>
      <c r="Q10" s="17"/>
      <c r="R10" s="17"/>
      <c r="S10" s="17"/>
    </row>
    <row r="11" spans="1:19" x14ac:dyDescent="0.2">
      <c r="A11" s="76"/>
      <c r="B11" s="57"/>
      <c r="C11" s="83" t="s">
        <v>8</v>
      </c>
      <c r="D11" s="83" t="s">
        <v>11</v>
      </c>
      <c r="E11" s="57"/>
      <c r="F11" s="57"/>
      <c r="G11" s="57"/>
      <c r="H11" s="57"/>
      <c r="I11" s="17"/>
      <c r="K11" s="17"/>
      <c r="L11" s="17"/>
      <c r="M11" s="17"/>
      <c r="N11" s="17"/>
      <c r="O11" s="17"/>
      <c r="P11" s="17"/>
      <c r="Q11" s="17"/>
      <c r="R11" s="17"/>
      <c r="S11" s="17"/>
    </row>
    <row r="12" spans="1:19" ht="14.25" x14ac:dyDescent="0.2">
      <c r="A12" s="76"/>
      <c r="B12" s="57" t="s">
        <v>50</v>
      </c>
      <c r="C12" s="27">
        <v>0.2</v>
      </c>
      <c r="D12" s="99"/>
      <c r="E12" s="57"/>
      <c r="F12" s="57"/>
      <c r="G12" s="57"/>
      <c r="H12" s="57"/>
      <c r="I12" s="17"/>
      <c r="K12" s="17"/>
      <c r="L12" s="17"/>
      <c r="M12" s="17"/>
      <c r="N12" s="17"/>
      <c r="O12" s="17"/>
      <c r="P12" s="17"/>
      <c r="Q12" s="17"/>
      <c r="R12" s="17"/>
      <c r="S12" s="17"/>
    </row>
    <row r="13" spans="1:19" x14ac:dyDescent="0.2">
      <c r="A13" s="76"/>
      <c r="B13" s="57"/>
      <c r="C13" s="25"/>
      <c r="D13" s="57"/>
      <c r="E13" s="57"/>
      <c r="F13" s="57"/>
      <c r="G13" s="57"/>
      <c r="H13" s="57"/>
      <c r="I13" s="17"/>
      <c r="K13" s="17"/>
      <c r="L13" s="17"/>
      <c r="M13" s="17"/>
      <c r="N13" s="17"/>
      <c r="O13" s="17"/>
      <c r="P13" s="17"/>
      <c r="Q13" s="17"/>
      <c r="R13" s="17"/>
      <c r="S13" s="17"/>
    </row>
    <row r="14" spans="1:19" x14ac:dyDescent="0.2">
      <c r="A14" s="26" t="s">
        <v>64</v>
      </c>
      <c r="B14" s="57"/>
      <c r="C14" s="25"/>
      <c r="D14" s="57"/>
      <c r="E14" s="57"/>
      <c r="F14" s="57"/>
      <c r="G14" s="57"/>
      <c r="H14" s="57"/>
      <c r="I14" s="17"/>
      <c r="K14" s="17"/>
      <c r="L14" s="17"/>
      <c r="M14" s="17"/>
      <c r="N14" s="17"/>
      <c r="O14" s="17"/>
      <c r="P14" s="17"/>
      <c r="Q14" s="17"/>
      <c r="R14" s="17"/>
      <c r="S14" s="17"/>
    </row>
    <row r="15" spans="1:19" x14ac:dyDescent="0.2">
      <c r="A15" s="93" t="s">
        <v>51</v>
      </c>
      <c r="B15" s="57"/>
      <c r="C15" s="25"/>
      <c r="D15" s="57"/>
      <c r="E15" s="57"/>
      <c r="F15" s="57"/>
      <c r="G15" s="57"/>
      <c r="H15" s="57"/>
      <c r="I15" s="17"/>
      <c r="K15" s="17"/>
      <c r="L15" s="17"/>
      <c r="M15" s="17"/>
      <c r="N15" s="17"/>
      <c r="O15" s="17"/>
      <c r="P15" s="17"/>
      <c r="Q15" s="17"/>
      <c r="R15" s="17"/>
      <c r="S15" s="17"/>
    </row>
    <row r="16" spans="1:19" x14ac:dyDescent="0.2">
      <c r="A16" s="93" t="s">
        <v>126</v>
      </c>
      <c r="B16" s="89"/>
      <c r="C16" s="25"/>
      <c r="D16" s="89"/>
      <c r="E16" s="57"/>
      <c r="F16" s="57"/>
      <c r="G16" s="57"/>
      <c r="H16" s="57"/>
      <c r="I16" s="17"/>
      <c r="K16" s="17"/>
      <c r="L16" s="17"/>
      <c r="M16" s="17"/>
      <c r="N16" s="17"/>
      <c r="O16" s="17"/>
      <c r="P16" s="17"/>
      <c r="Q16" s="17"/>
      <c r="R16" s="17"/>
      <c r="S16" s="17"/>
    </row>
    <row r="17" spans="1:19" x14ac:dyDescent="0.2">
      <c r="A17" s="93" t="s">
        <v>69</v>
      </c>
      <c r="B17" s="89"/>
      <c r="C17" s="25"/>
      <c r="D17" s="89"/>
      <c r="E17" s="57"/>
      <c r="F17" s="57"/>
      <c r="G17" s="57"/>
      <c r="H17" s="57"/>
      <c r="I17" s="17"/>
      <c r="K17" s="17"/>
      <c r="L17" s="17"/>
      <c r="M17" s="17"/>
      <c r="N17" s="17"/>
      <c r="O17" s="17"/>
      <c r="P17" s="17"/>
      <c r="Q17" s="17"/>
      <c r="R17" s="17"/>
      <c r="S17" s="17"/>
    </row>
    <row r="18" spans="1:19" x14ac:dyDescent="0.2">
      <c r="A18" s="93" t="s">
        <v>70</v>
      </c>
      <c r="B18" s="89"/>
      <c r="C18" s="25"/>
      <c r="D18" s="89"/>
      <c r="E18" s="89"/>
      <c r="F18" s="89"/>
      <c r="G18" s="89"/>
      <c r="H18" s="89"/>
      <c r="I18" s="17"/>
      <c r="K18" s="17"/>
      <c r="L18" s="17"/>
      <c r="M18" s="17"/>
      <c r="N18" s="17"/>
      <c r="O18" s="17"/>
      <c r="P18" s="17"/>
      <c r="Q18" s="17"/>
      <c r="R18" s="17"/>
      <c r="S18" s="17"/>
    </row>
    <row r="19" spans="1:19" x14ac:dyDescent="0.2">
      <c r="A19" s="4"/>
      <c r="B19" s="4"/>
      <c r="C19" s="83" t="s">
        <v>8</v>
      </c>
      <c r="D19" s="83" t="s">
        <v>11</v>
      </c>
      <c r="E19" s="57"/>
      <c r="F19" s="57"/>
      <c r="G19" s="57"/>
      <c r="H19" s="57"/>
      <c r="I19" s="17"/>
      <c r="K19" s="17"/>
      <c r="L19" s="17"/>
      <c r="M19" s="17"/>
      <c r="N19" s="17"/>
      <c r="O19" s="17"/>
      <c r="P19" s="17"/>
      <c r="Q19" s="17"/>
      <c r="R19" s="17"/>
      <c r="S19" s="17"/>
    </row>
    <row r="20" spans="1:19" ht="14.25" x14ac:dyDescent="0.2">
      <c r="A20" s="76"/>
      <c r="B20" s="57" t="s">
        <v>52</v>
      </c>
      <c r="C20" s="80">
        <v>10</v>
      </c>
      <c r="D20" s="82"/>
      <c r="E20" s="57"/>
      <c r="F20" s="57"/>
      <c r="G20" s="57"/>
      <c r="H20" s="57"/>
      <c r="I20" s="17"/>
      <c r="K20" s="17"/>
      <c r="L20" s="17"/>
      <c r="M20" s="17"/>
      <c r="N20" s="17"/>
      <c r="O20" s="17"/>
      <c r="P20" s="17"/>
      <c r="Q20" s="17"/>
      <c r="R20" s="17"/>
      <c r="S20" s="17"/>
    </row>
    <row r="21" spans="1:19" ht="14.25" x14ac:dyDescent="0.2">
      <c r="A21" s="76"/>
      <c r="B21" s="57" t="s">
        <v>53</v>
      </c>
      <c r="C21" s="25">
        <v>1</v>
      </c>
      <c r="D21" s="82"/>
      <c r="E21" s="57"/>
      <c r="F21" s="57"/>
      <c r="G21" s="57"/>
      <c r="H21" s="57"/>
      <c r="I21" s="17"/>
      <c r="K21" s="17"/>
      <c r="L21" s="17"/>
      <c r="M21" s="17"/>
      <c r="N21" s="17"/>
      <c r="O21" s="17"/>
      <c r="P21" s="17"/>
      <c r="Q21" s="17"/>
      <c r="R21" s="17"/>
      <c r="S21" s="17"/>
    </row>
    <row r="22" spans="1:19" ht="15" thickBot="1" x14ac:dyDescent="0.25">
      <c r="A22" s="76"/>
      <c r="B22" s="57" t="s">
        <v>54</v>
      </c>
      <c r="C22" s="87">
        <v>0.19</v>
      </c>
      <c r="D22" s="88"/>
      <c r="E22" s="57"/>
      <c r="F22" s="57"/>
      <c r="G22" s="57"/>
      <c r="H22" s="57"/>
      <c r="I22" s="17"/>
      <c r="K22" s="17"/>
      <c r="L22" s="17"/>
      <c r="M22" s="17"/>
      <c r="N22" s="17"/>
      <c r="O22" s="17"/>
      <c r="P22" s="17"/>
      <c r="Q22" s="17"/>
      <c r="R22" s="17"/>
      <c r="S22" s="17"/>
    </row>
    <row r="23" spans="1:19" ht="15" thickTop="1" x14ac:dyDescent="0.2">
      <c r="A23" s="76"/>
      <c r="B23" s="57" t="s">
        <v>74</v>
      </c>
      <c r="C23" s="85">
        <f>C20/C21*C22</f>
        <v>1.9</v>
      </c>
      <c r="D23" s="86" t="e">
        <f>D20/D21*D22</f>
        <v>#DIV/0!</v>
      </c>
      <c r="E23" s="57"/>
      <c r="F23" s="57"/>
      <c r="G23" s="57"/>
      <c r="H23" s="57"/>
      <c r="I23" s="17"/>
      <c r="K23" s="17"/>
      <c r="L23" s="17"/>
      <c r="M23" s="17"/>
      <c r="N23" s="17"/>
      <c r="O23" s="17"/>
      <c r="P23" s="17"/>
      <c r="Q23" s="17"/>
      <c r="R23" s="17"/>
      <c r="S23" s="17"/>
    </row>
    <row r="24" spans="1:19" x14ac:dyDescent="0.2">
      <c r="A24" s="76"/>
      <c r="B24" s="57"/>
      <c r="C24" s="25"/>
      <c r="D24" s="57"/>
      <c r="E24" s="57"/>
      <c r="F24" s="57"/>
      <c r="G24" s="57"/>
      <c r="H24" s="57"/>
      <c r="I24" s="17"/>
      <c r="K24" s="17"/>
      <c r="L24" s="17"/>
      <c r="M24" s="17"/>
      <c r="N24" s="17"/>
      <c r="O24" s="17"/>
      <c r="P24" s="17"/>
      <c r="Q24" s="17"/>
      <c r="R24" s="17"/>
      <c r="S24" s="17"/>
    </row>
    <row r="25" spans="1:19" x14ac:dyDescent="0.2">
      <c r="A25" s="78" t="s">
        <v>65</v>
      </c>
      <c r="B25" s="4"/>
      <c r="C25" s="4"/>
      <c r="D25" s="4"/>
      <c r="E25" s="30"/>
      <c r="F25" s="4"/>
      <c r="G25" s="4"/>
      <c r="H25" s="30"/>
      <c r="I25" s="30"/>
    </row>
    <row r="26" spans="1:19" x14ac:dyDescent="0.2">
      <c r="A26" s="5" t="s">
        <v>71</v>
      </c>
      <c r="B26" s="4"/>
      <c r="C26" s="4"/>
      <c r="D26" s="4"/>
      <c r="E26" s="30"/>
      <c r="F26" s="4"/>
      <c r="G26" s="4"/>
      <c r="H26" s="30"/>
      <c r="I26" s="30"/>
    </row>
    <row r="27" spans="1:19" x14ac:dyDescent="0.2">
      <c r="A27" s="5" t="s">
        <v>56</v>
      </c>
      <c r="B27" s="4"/>
      <c r="C27" s="4"/>
      <c r="D27" s="4"/>
      <c r="E27" s="30"/>
      <c r="F27" s="4"/>
      <c r="G27" s="4"/>
      <c r="H27" s="30"/>
      <c r="I27" s="30"/>
    </row>
    <row r="28" spans="1:19" x14ac:dyDescent="0.2">
      <c r="A28" s="5" t="s">
        <v>57</v>
      </c>
      <c r="B28" s="4"/>
      <c r="C28" s="4"/>
      <c r="D28" s="4"/>
      <c r="E28" s="30"/>
      <c r="F28" s="4"/>
      <c r="G28" s="4"/>
      <c r="H28" s="30"/>
      <c r="I28" s="30"/>
    </row>
    <row r="29" spans="1:19" x14ac:dyDescent="0.2">
      <c r="A29" s="5" t="s">
        <v>83</v>
      </c>
      <c r="B29" s="4"/>
      <c r="C29" s="4"/>
      <c r="D29" s="4"/>
      <c r="E29" s="30"/>
      <c r="F29" s="4"/>
      <c r="G29" s="4"/>
      <c r="H29" s="30"/>
      <c r="I29" s="30"/>
    </row>
    <row r="30" spans="1:19" x14ac:dyDescent="0.2">
      <c r="A30" s="4"/>
      <c r="B30" s="4"/>
      <c r="C30" s="29" t="s">
        <v>8</v>
      </c>
      <c r="D30" s="29" t="s">
        <v>72</v>
      </c>
      <c r="E30" s="30"/>
      <c r="F30" s="4"/>
      <c r="G30" s="4"/>
      <c r="H30" s="30"/>
      <c r="I30" s="30"/>
    </row>
    <row r="31" spans="1:19" s="11" customFormat="1" ht="14.25" x14ac:dyDescent="0.25">
      <c r="B31" s="84" t="s">
        <v>73</v>
      </c>
      <c r="C31" s="81" t="s">
        <v>58</v>
      </c>
      <c r="D31" s="97"/>
      <c r="E31" s="32"/>
      <c r="H31" s="31"/>
      <c r="I31" s="31"/>
    </row>
    <row r="32" spans="1:19" x14ac:dyDescent="0.2">
      <c r="A32" s="16"/>
      <c r="D32" s="54"/>
      <c r="I32" s="28"/>
    </row>
    <row r="33" spans="1:9" x14ac:dyDescent="0.2">
      <c r="A33" s="78" t="s">
        <v>78</v>
      </c>
      <c r="B33" s="4"/>
      <c r="C33" s="4"/>
      <c r="D33" s="4"/>
      <c r="E33" s="30"/>
      <c r="F33" s="4"/>
      <c r="G33" s="4"/>
      <c r="H33" s="30"/>
      <c r="I33" s="30"/>
    </row>
    <row r="34" spans="1:9" x14ac:dyDescent="0.2">
      <c r="A34" s="5" t="s">
        <v>75</v>
      </c>
      <c r="B34" s="4"/>
      <c r="C34" s="4"/>
      <c r="D34" s="4"/>
      <c r="E34" s="30"/>
      <c r="F34" s="4"/>
      <c r="G34" s="4"/>
      <c r="H34" s="30"/>
      <c r="I34" s="30"/>
    </row>
    <row r="35" spans="1:9" x14ac:dyDescent="0.2">
      <c r="A35" s="5" t="s">
        <v>56</v>
      </c>
      <c r="B35" s="4"/>
      <c r="C35" s="4"/>
      <c r="D35" s="4"/>
      <c r="E35" s="30"/>
      <c r="F35" s="4"/>
      <c r="G35" s="4"/>
      <c r="H35" s="30"/>
      <c r="I35" s="30"/>
    </row>
    <row r="36" spans="1:9" x14ac:dyDescent="0.2">
      <c r="A36" s="5" t="s">
        <v>76</v>
      </c>
      <c r="B36" s="4"/>
      <c r="C36" s="4"/>
      <c r="D36" s="4"/>
      <c r="E36" s="30"/>
      <c r="F36" s="4"/>
      <c r="G36" s="4"/>
      <c r="H36" s="30"/>
      <c r="I36" s="30"/>
    </row>
    <row r="37" spans="1:9" x14ac:dyDescent="0.2">
      <c r="A37" s="5" t="s">
        <v>84</v>
      </c>
      <c r="B37" s="4"/>
      <c r="C37" s="4"/>
      <c r="D37" s="4"/>
      <c r="E37" s="30"/>
      <c r="F37" s="4"/>
      <c r="G37" s="4"/>
      <c r="H37" s="30"/>
      <c r="I37" s="30"/>
    </row>
    <row r="38" spans="1:9" x14ac:dyDescent="0.2">
      <c r="A38" s="4"/>
      <c r="B38" s="4"/>
      <c r="C38" s="29" t="s">
        <v>8</v>
      </c>
      <c r="D38" s="29" t="s">
        <v>72</v>
      </c>
      <c r="E38" s="30"/>
      <c r="F38" s="4"/>
      <c r="G38" s="4"/>
      <c r="H38" s="30"/>
      <c r="I38" s="30"/>
    </row>
    <row r="39" spans="1:9" s="11" customFormat="1" ht="14.25" x14ac:dyDescent="0.25">
      <c r="B39" s="84" t="s">
        <v>77</v>
      </c>
      <c r="C39" s="81" t="s">
        <v>58</v>
      </c>
      <c r="D39" s="97"/>
      <c r="E39" s="32"/>
      <c r="H39" s="31"/>
      <c r="I39" s="31"/>
    </row>
    <row r="40" spans="1:9" x14ac:dyDescent="0.2">
      <c r="A40" s="79"/>
    </row>
    <row r="41" spans="1:9" x14ac:dyDescent="0.2">
      <c r="A41" s="78" t="s">
        <v>79</v>
      </c>
      <c r="B41" s="4"/>
      <c r="C41" s="4"/>
      <c r="D41" s="4"/>
      <c r="E41" s="30"/>
      <c r="F41" s="4"/>
      <c r="G41" s="4"/>
      <c r="H41" s="30"/>
      <c r="I41" s="30"/>
    </row>
    <row r="42" spans="1:9" x14ac:dyDescent="0.2">
      <c r="A42" s="5" t="s">
        <v>80</v>
      </c>
      <c r="B42" s="4"/>
      <c r="C42" s="4"/>
      <c r="D42" s="4"/>
      <c r="E42" s="30"/>
      <c r="F42" s="4"/>
      <c r="G42" s="4"/>
      <c r="H42" s="30"/>
      <c r="I42" s="30"/>
    </row>
    <row r="43" spans="1:9" x14ac:dyDescent="0.2">
      <c r="A43" s="5" t="s">
        <v>81</v>
      </c>
      <c r="B43" s="4"/>
      <c r="C43" s="4"/>
      <c r="D43" s="4"/>
      <c r="E43" s="30"/>
      <c r="F43" s="4"/>
      <c r="G43" s="4"/>
      <c r="H43" s="30"/>
      <c r="I43" s="30"/>
    </row>
    <row r="44" spans="1:9" x14ac:dyDescent="0.2">
      <c r="A44" s="5" t="s">
        <v>104</v>
      </c>
      <c r="B44" s="4"/>
      <c r="C44" s="4"/>
      <c r="D44" s="4"/>
      <c r="E44" s="30"/>
      <c r="F44" s="4"/>
      <c r="G44" s="4"/>
      <c r="H44" s="30"/>
      <c r="I44" s="30"/>
    </row>
    <row r="45" spans="1:9" x14ac:dyDescent="0.2">
      <c r="A45" s="5" t="s">
        <v>105</v>
      </c>
      <c r="B45" s="4"/>
      <c r="C45" s="4"/>
      <c r="D45" s="4"/>
      <c r="E45" s="30"/>
      <c r="F45" s="4"/>
      <c r="G45" s="4"/>
      <c r="H45" s="30"/>
      <c r="I45" s="30"/>
    </row>
    <row r="46" spans="1:9" x14ac:dyDescent="0.2">
      <c r="A46" s="4"/>
      <c r="B46" s="4"/>
      <c r="C46" s="29" t="s">
        <v>8</v>
      </c>
      <c r="D46" s="29" t="s">
        <v>72</v>
      </c>
      <c r="E46" s="30"/>
      <c r="F46" s="4"/>
      <c r="G46" s="4"/>
      <c r="H46" s="30"/>
      <c r="I46" s="30"/>
    </row>
    <row r="47" spans="1:9" s="11" customFormat="1" ht="14.25" x14ac:dyDescent="0.25">
      <c r="B47" s="84" t="s">
        <v>77</v>
      </c>
      <c r="C47" s="96">
        <v>0.05</v>
      </c>
      <c r="D47" s="98"/>
      <c r="E47" s="32"/>
      <c r="H47" s="31"/>
      <c r="I47" s="31"/>
    </row>
    <row r="48" spans="1:9" x14ac:dyDescent="0.2">
      <c r="A48" s="16"/>
      <c r="B48" s="4"/>
      <c r="C48" s="8"/>
      <c r="D48" s="4"/>
      <c r="E48" s="4"/>
      <c r="F48" s="4"/>
      <c r="G48" s="4"/>
      <c r="H48" s="4"/>
    </row>
    <row r="49" spans="1:19" x14ac:dyDescent="0.2">
      <c r="A49" s="26" t="s">
        <v>106</v>
      </c>
      <c r="B49" s="57"/>
      <c r="C49" s="25"/>
      <c r="D49" s="57"/>
      <c r="E49" s="57"/>
      <c r="F49" s="57"/>
      <c r="G49" s="57"/>
      <c r="H49" s="57"/>
      <c r="I49" s="17"/>
      <c r="K49" s="17"/>
      <c r="L49" s="17"/>
      <c r="M49" s="17"/>
      <c r="N49" s="17"/>
      <c r="O49" s="17"/>
      <c r="P49" s="17"/>
      <c r="Q49" s="17"/>
      <c r="R49" s="17"/>
      <c r="S49" s="17"/>
    </row>
    <row r="50" spans="1:19" x14ac:dyDescent="0.2">
      <c r="A50" s="93" t="s">
        <v>49</v>
      </c>
      <c r="B50" s="57"/>
      <c r="C50" s="25"/>
      <c r="D50" s="57"/>
      <c r="E50" s="57"/>
      <c r="F50" s="57"/>
      <c r="G50" s="57"/>
      <c r="H50" s="57"/>
      <c r="I50" s="17"/>
      <c r="K50" s="17"/>
      <c r="L50" s="17"/>
      <c r="M50" s="17"/>
      <c r="N50" s="17"/>
      <c r="O50" s="17"/>
      <c r="P50" s="17"/>
      <c r="Q50" s="17"/>
      <c r="R50" s="17"/>
      <c r="S50" s="17"/>
    </row>
    <row r="51" spans="1:19" x14ac:dyDescent="0.2">
      <c r="A51" s="93" t="s">
        <v>44</v>
      </c>
      <c r="B51" s="57"/>
      <c r="C51" s="25"/>
      <c r="D51" s="57"/>
      <c r="E51" s="57"/>
      <c r="F51" s="57"/>
      <c r="G51" s="57"/>
      <c r="H51" s="57"/>
      <c r="I51" s="17"/>
      <c r="K51" s="17"/>
      <c r="L51" s="17"/>
      <c r="M51" s="17"/>
      <c r="N51" s="17"/>
      <c r="O51" s="17"/>
      <c r="P51" s="17"/>
      <c r="Q51" s="17"/>
      <c r="R51" s="17"/>
      <c r="S51" s="17"/>
    </row>
    <row r="52" spans="1:19" x14ac:dyDescent="0.2">
      <c r="A52" s="93" t="s">
        <v>45</v>
      </c>
      <c r="B52" s="57"/>
      <c r="C52" s="25"/>
      <c r="D52" s="57"/>
      <c r="E52" s="57"/>
      <c r="F52" s="57"/>
      <c r="G52" s="57"/>
      <c r="H52" s="57"/>
      <c r="I52" s="17"/>
      <c r="K52" s="17"/>
      <c r="L52" s="17"/>
      <c r="M52" s="17"/>
      <c r="N52" s="17"/>
      <c r="O52" s="17"/>
      <c r="P52" s="17"/>
      <c r="Q52" s="17"/>
      <c r="R52" s="17"/>
      <c r="S52" s="17"/>
    </row>
    <row r="53" spans="1:19" ht="25.5" x14ac:dyDescent="0.2">
      <c r="A53" s="4"/>
      <c r="B53" s="49" t="s">
        <v>17</v>
      </c>
      <c r="C53" s="50" t="s">
        <v>43</v>
      </c>
      <c r="D53" s="57"/>
      <c r="E53" s="57"/>
      <c r="F53" s="57"/>
      <c r="G53" s="57"/>
      <c r="H53" s="57"/>
      <c r="I53" s="17"/>
      <c r="K53" s="17"/>
      <c r="L53" s="17"/>
      <c r="M53" s="17"/>
      <c r="N53" s="17"/>
      <c r="O53" s="17"/>
      <c r="P53" s="17"/>
      <c r="Q53" s="17"/>
      <c r="R53" s="17"/>
      <c r="S53" s="17"/>
    </row>
    <row r="54" spans="1:19" ht="14.25" x14ac:dyDescent="0.25">
      <c r="A54" s="4"/>
      <c r="B54" s="34" t="str">
        <f>IF(Product_1=0,"",Product_1)</f>
        <v/>
      </c>
      <c r="C54" s="77" t="str">
        <f>IF(B54="","",1)</f>
        <v/>
      </c>
      <c r="D54" s="57"/>
      <c r="E54" s="57"/>
      <c r="F54" s="57"/>
      <c r="G54" s="57"/>
      <c r="H54" s="57"/>
      <c r="I54" s="17"/>
      <c r="K54" s="17"/>
      <c r="L54" s="17"/>
      <c r="M54" s="17"/>
      <c r="N54" s="17"/>
      <c r="O54" s="17"/>
      <c r="P54" s="17"/>
      <c r="Q54" s="17"/>
      <c r="R54" s="17"/>
      <c r="S54" s="17"/>
    </row>
    <row r="55" spans="1:19" ht="14.25" x14ac:dyDescent="0.25">
      <c r="A55" s="4"/>
      <c r="B55" s="34" t="str">
        <f>IF(Product_2=0,"",Product_2)</f>
        <v/>
      </c>
      <c r="C55" s="77" t="str">
        <f>IF(B55="","",1)</f>
        <v/>
      </c>
      <c r="D55" s="57"/>
      <c r="E55" s="57"/>
      <c r="F55" s="57"/>
      <c r="G55" s="57"/>
      <c r="H55" s="57"/>
      <c r="I55" s="17"/>
      <c r="K55" s="17"/>
      <c r="L55" s="17"/>
      <c r="M55" s="17"/>
      <c r="N55" s="17"/>
      <c r="O55" s="17"/>
      <c r="P55" s="17"/>
      <c r="Q55" s="17"/>
      <c r="R55" s="17"/>
      <c r="S55" s="17"/>
    </row>
    <row r="56" spans="1:19" ht="14.25" x14ac:dyDescent="0.25">
      <c r="A56" s="4"/>
      <c r="B56" s="34" t="str">
        <f>IF(Product_3=0,"",Product_3)</f>
        <v/>
      </c>
      <c r="C56" s="77" t="str">
        <f t="shared" ref="C56:C58" si="0">IF(B56="","",1)</f>
        <v/>
      </c>
      <c r="D56" s="57"/>
      <c r="E56" s="57"/>
      <c r="F56" s="57"/>
      <c r="G56" s="57"/>
      <c r="H56" s="57"/>
      <c r="I56" s="17"/>
      <c r="K56" s="17"/>
      <c r="L56" s="17"/>
      <c r="M56" s="17"/>
      <c r="N56" s="17"/>
      <c r="O56" s="17"/>
      <c r="P56" s="17"/>
      <c r="Q56" s="17"/>
      <c r="R56" s="17"/>
      <c r="S56" s="17"/>
    </row>
    <row r="57" spans="1:19" ht="14.25" x14ac:dyDescent="0.25">
      <c r="A57" s="4"/>
      <c r="B57" s="34" t="str">
        <f>IF(Product_4=0,"",Product_4)</f>
        <v/>
      </c>
      <c r="C57" s="77" t="str">
        <f t="shared" si="0"/>
        <v/>
      </c>
      <c r="D57" s="57"/>
      <c r="E57" s="57"/>
      <c r="F57" s="57"/>
      <c r="G57" s="57"/>
      <c r="H57" s="57"/>
      <c r="I57" s="17"/>
      <c r="K57" s="17"/>
      <c r="L57" s="17"/>
      <c r="M57" s="17"/>
      <c r="N57" s="17"/>
      <c r="O57" s="17"/>
      <c r="P57" s="17"/>
      <c r="Q57" s="17"/>
      <c r="R57" s="17"/>
      <c r="S57" s="17"/>
    </row>
    <row r="58" spans="1:19" ht="14.25" x14ac:dyDescent="0.25">
      <c r="A58" s="4"/>
      <c r="B58" s="34" t="str">
        <f>IF(Product_5=0,"",Product_5)</f>
        <v/>
      </c>
      <c r="C58" s="77" t="str">
        <f t="shared" si="0"/>
        <v/>
      </c>
      <c r="D58" s="57"/>
      <c r="E58" s="57"/>
      <c r="F58" s="57"/>
      <c r="G58" s="57"/>
      <c r="H58" s="57"/>
      <c r="I58" s="17"/>
      <c r="K58" s="17"/>
      <c r="L58" s="17"/>
      <c r="M58" s="17"/>
      <c r="N58" s="17"/>
      <c r="O58" s="17"/>
      <c r="P58" s="17"/>
      <c r="Q58" s="17"/>
      <c r="R58" s="17"/>
      <c r="S58" s="17"/>
    </row>
    <row r="59" spans="1:19" x14ac:dyDescent="0.2">
      <c r="A59" s="57"/>
      <c r="B59" s="57"/>
      <c r="C59" s="25"/>
      <c r="D59" s="57"/>
      <c r="E59" s="57"/>
      <c r="F59" s="57"/>
      <c r="G59" s="57"/>
      <c r="H59" s="57"/>
      <c r="I59" s="17"/>
      <c r="K59" s="17"/>
      <c r="L59" s="17"/>
      <c r="M59" s="17"/>
      <c r="N59" s="17"/>
      <c r="O59" s="17"/>
      <c r="P59" s="17"/>
      <c r="Q59" s="17"/>
      <c r="R59" s="17"/>
      <c r="S59" s="17"/>
    </row>
    <row r="60" spans="1:19" x14ac:dyDescent="0.2">
      <c r="A60" s="79"/>
    </row>
    <row r="61" spans="1:19" x14ac:dyDescent="0.2">
      <c r="A61" s="79"/>
    </row>
    <row r="62" spans="1:19" x14ac:dyDescent="0.2">
      <c r="A62" s="79"/>
    </row>
    <row r="63" spans="1:19" x14ac:dyDescent="0.2">
      <c r="A63" s="79"/>
    </row>
    <row r="95" spans="1:8" x14ac:dyDescent="0.2">
      <c r="A95" s="4"/>
      <c r="B95" s="4"/>
      <c r="C95" s="4"/>
      <c r="D95" s="4"/>
      <c r="E95" s="4"/>
      <c r="F95" s="4"/>
      <c r="G95" s="4"/>
      <c r="H95" s="4"/>
    </row>
    <row r="96" spans="1:8" x14ac:dyDescent="0.2">
      <c r="A96" s="4"/>
      <c r="B96" s="4"/>
      <c r="C96" s="4"/>
      <c r="D96" s="4"/>
      <c r="E96" s="4"/>
      <c r="F96" s="4"/>
      <c r="G96" s="4"/>
      <c r="H96" s="4"/>
    </row>
    <row r="97" spans="1:8" x14ac:dyDescent="0.2">
      <c r="A97" s="4"/>
      <c r="B97" s="4"/>
      <c r="C97" s="4"/>
      <c r="D97" s="4"/>
      <c r="E97" s="4"/>
      <c r="F97" s="4"/>
      <c r="G97" s="4"/>
      <c r="H97" s="4"/>
    </row>
    <row r="98" spans="1:8" x14ac:dyDescent="0.2">
      <c r="A98" s="4"/>
      <c r="B98" s="4"/>
      <c r="C98" s="4"/>
      <c r="D98" s="4"/>
      <c r="E98" s="4"/>
      <c r="F98" s="4"/>
      <c r="G98" s="4"/>
      <c r="H98" s="4"/>
    </row>
    <row r="99" spans="1:8" x14ac:dyDescent="0.2">
      <c r="A99" s="4"/>
      <c r="B99" s="4"/>
      <c r="C99" s="4"/>
      <c r="D99" s="4"/>
      <c r="E99" s="4"/>
      <c r="F99" s="4"/>
      <c r="G99" s="4"/>
      <c r="H99" s="4"/>
    </row>
    <row r="100" spans="1:8" x14ac:dyDescent="0.2">
      <c r="A100" s="4"/>
      <c r="B100" s="4"/>
      <c r="C100" s="4"/>
      <c r="D100" s="4"/>
      <c r="E100" s="4"/>
      <c r="F100" s="4"/>
      <c r="G100" s="4"/>
      <c r="H100" s="4"/>
    </row>
  </sheetData>
  <conditionalFormatting sqref="A31:B31 A25:B29 B30:D30 B38:D38 B46:D46">
    <cfRule type="expression" dxfId="12" priority="18">
      <formula>#REF!="Ja"</formula>
    </cfRule>
  </conditionalFormatting>
  <conditionalFormatting sqref="A33">
    <cfRule type="expression" dxfId="11" priority="17">
      <formula>#REF!="Ja"</formula>
    </cfRule>
  </conditionalFormatting>
  <conditionalFormatting sqref="D31">
    <cfRule type="expression" dxfId="10" priority="15">
      <formula>#REF!="Ja"</formula>
    </cfRule>
  </conditionalFormatting>
  <conditionalFormatting sqref="D39">
    <cfRule type="expression" dxfId="9" priority="5">
      <formula>#REF!="Ja"</formula>
    </cfRule>
  </conditionalFormatting>
  <conditionalFormatting sqref="B54:B58">
    <cfRule type="cellIs" dxfId="8" priority="8" operator="equal">
      <formula>0</formula>
    </cfRule>
  </conditionalFormatting>
  <conditionalFormatting sqref="A34:B37 B33">
    <cfRule type="expression" dxfId="7" priority="7">
      <formula>#REF!="Ja"</formula>
    </cfRule>
  </conditionalFormatting>
  <conditionalFormatting sqref="A39:B39">
    <cfRule type="expression" dxfId="6" priority="6">
      <formula>#REF!="Ja"</formula>
    </cfRule>
  </conditionalFormatting>
  <conditionalFormatting sqref="A41">
    <cfRule type="expression" dxfId="5" priority="4">
      <formula>#REF!="Ja"</formula>
    </cfRule>
  </conditionalFormatting>
  <conditionalFormatting sqref="A42:B45 B41">
    <cfRule type="expression" dxfId="4" priority="3">
      <formula>#REF!="Ja"</formula>
    </cfRule>
  </conditionalFormatting>
  <conditionalFormatting sqref="A47:B47">
    <cfRule type="expression" dxfId="3" priority="2">
      <formula>#REF!="Ja"</formula>
    </cfRule>
  </conditionalFormatting>
  <conditionalFormatting sqref="D47">
    <cfRule type="expression" dxfId="2" priority="1">
      <formula>#REF!="Ja"</formula>
    </cfRule>
  </conditionalFormatting>
  <pageMargins left="0.70866141732283472" right="0.70866141732283472" top="0.74803149606299213" bottom="0.74803149606299213" header="0.31496062992125984" footer="0.31496062992125984"/>
  <pageSetup paperSize="9" orientation="landscape" r:id="rId1"/>
  <headerFooter>
    <oddHeader>&amp;RSjabloon opgesteld door: Q-Consult</oddHeader>
    <oddFooter>Pagina &amp;P van &amp;N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29"/>
  <sheetViews>
    <sheetView zoomScaleNormal="100" workbookViewId="0">
      <selection activeCell="E15" sqref="E15:I15"/>
    </sheetView>
  </sheetViews>
  <sheetFormatPr defaultRowHeight="12.75" x14ac:dyDescent="0.2"/>
  <cols>
    <col min="1" max="1" width="3.42578125" style="4" customWidth="1"/>
    <col min="2" max="2" width="29.7109375" style="4" customWidth="1"/>
    <col min="3" max="4" width="14.28515625" style="4" customWidth="1"/>
    <col min="5" max="8" width="14.28515625" style="8" customWidth="1"/>
    <col min="9" max="10" width="14.28515625" style="4" customWidth="1"/>
    <col min="11" max="16384" width="9.140625" style="4"/>
  </cols>
  <sheetData>
    <row r="1" spans="1:20" s="2" customFormat="1" ht="21" x14ac:dyDescent="0.35">
      <c r="A1" s="1" t="s">
        <v>85</v>
      </c>
      <c r="B1" s="1"/>
      <c r="C1" s="105" t="s">
        <v>107</v>
      </c>
      <c r="D1" s="1"/>
      <c r="E1" s="1"/>
      <c r="F1" s="1"/>
      <c r="G1" s="1"/>
      <c r="H1" s="1"/>
      <c r="I1" s="1"/>
      <c r="J1" s="1"/>
      <c r="K1" s="1"/>
      <c r="L1" s="15"/>
      <c r="M1" s="15"/>
      <c r="N1" s="15"/>
      <c r="O1" s="15"/>
      <c r="P1" s="15"/>
      <c r="Q1" s="15"/>
      <c r="R1" s="15"/>
      <c r="S1" s="15"/>
      <c r="T1" s="15"/>
    </row>
    <row r="2" spans="1:20" ht="15" x14ac:dyDescent="0.25">
      <c r="A2" s="4" t="s">
        <v>86</v>
      </c>
      <c r="E2" s="4"/>
      <c r="F2" s="4"/>
      <c r="G2" s="4"/>
      <c r="H2" s="18"/>
    </row>
    <row r="3" spans="1:20" ht="15" x14ac:dyDescent="0.25">
      <c r="A3" s="4" t="s">
        <v>109</v>
      </c>
      <c r="E3" s="4"/>
      <c r="F3" s="4"/>
      <c r="G3" s="4"/>
      <c r="H3" s="18"/>
    </row>
    <row r="4" spans="1:20" ht="15" x14ac:dyDescent="0.25">
      <c r="A4" s="4" t="s">
        <v>94</v>
      </c>
      <c r="E4" s="4"/>
      <c r="F4" s="4"/>
      <c r="G4" s="4"/>
      <c r="H4" s="18"/>
    </row>
    <row r="5" spans="1:20" ht="15" x14ac:dyDescent="0.25">
      <c r="A5" s="4" t="s">
        <v>108</v>
      </c>
      <c r="E5" s="4"/>
      <c r="F5" s="4"/>
      <c r="G5" s="4"/>
      <c r="H5" s="18"/>
    </row>
    <row r="6" spans="1:20" ht="15" x14ac:dyDescent="0.25">
      <c r="E6" s="4"/>
      <c r="F6" s="4"/>
      <c r="G6" s="4"/>
      <c r="H6" s="18"/>
    </row>
    <row r="7" spans="1:20" s="11" customFormat="1" ht="22.5" customHeight="1" x14ac:dyDescent="0.25">
      <c r="A7" s="107" t="s">
        <v>95</v>
      </c>
      <c r="B7" s="108"/>
      <c r="E7" s="113" t="s">
        <v>87</v>
      </c>
      <c r="F7" s="113"/>
      <c r="G7" s="113"/>
      <c r="H7" s="113"/>
      <c r="I7" s="113"/>
    </row>
    <row r="8" spans="1:20" ht="30" customHeight="1" x14ac:dyDescent="0.2">
      <c r="B8" s="9" t="s">
        <v>12</v>
      </c>
      <c r="C8" s="19" t="s">
        <v>43</v>
      </c>
      <c r="D8" s="19"/>
      <c r="E8" s="19" t="s">
        <v>88</v>
      </c>
      <c r="F8" s="19" t="s">
        <v>6</v>
      </c>
      <c r="G8" s="20" t="s">
        <v>14</v>
      </c>
      <c r="H8" s="19" t="s">
        <v>7</v>
      </c>
      <c r="I8" s="19" t="s">
        <v>89</v>
      </c>
    </row>
    <row r="9" spans="1:20" ht="15" customHeight="1" x14ac:dyDescent="0.25">
      <c r="B9" s="21" t="str">
        <f>IF(Product_1=0,"",Product_1)</f>
        <v/>
      </c>
      <c r="C9" s="100" t="str">
        <f>VLOOKUP(B9,'3_Opslagen'!$B$54:$C$58,2,0)</f>
        <v/>
      </c>
      <c r="D9" s="22"/>
      <c r="E9" s="23"/>
      <c r="F9" s="23"/>
      <c r="G9" s="23"/>
      <c r="H9" s="23"/>
      <c r="I9" s="23"/>
    </row>
    <row r="10" spans="1:20" ht="15" customHeight="1" x14ac:dyDescent="0.25">
      <c r="B10" s="21" t="str">
        <f>IF(Product_2=0,"",Product_2)</f>
        <v/>
      </c>
      <c r="C10" s="100" t="str">
        <f>VLOOKUP(B10,'3_Opslagen'!$B$54:$C$58,2,0)</f>
        <v/>
      </c>
      <c r="D10" s="22"/>
      <c r="E10" s="23"/>
      <c r="F10" s="23"/>
      <c r="G10" s="23"/>
      <c r="H10" s="23"/>
      <c r="I10" s="23"/>
    </row>
    <row r="11" spans="1:20" ht="15" customHeight="1" x14ac:dyDescent="0.25">
      <c r="B11" s="21" t="str">
        <f>IF(Product_3=0,"",Product_3)</f>
        <v/>
      </c>
      <c r="C11" s="100" t="str">
        <f>VLOOKUP(B11,'3_Opslagen'!$B$54:$C$58,2,0)</f>
        <v/>
      </c>
      <c r="D11" s="22"/>
      <c r="E11" s="23"/>
      <c r="F11" s="23"/>
      <c r="G11" s="23"/>
      <c r="H11" s="23"/>
      <c r="I11" s="23"/>
    </row>
    <row r="12" spans="1:20" ht="15" customHeight="1" x14ac:dyDescent="0.25">
      <c r="B12" s="21" t="str">
        <f>IF(Product_4=0,"",Product_4)</f>
        <v/>
      </c>
      <c r="C12" s="100" t="str">
        <f>VLOOKUP(B12,'3_Opslagen'!$B$54:$C$58,2,0)</f>
        <v/>
      </c>
      <c r="D12" s="22"/>
      <c r="E12" s="23"/>
      <c r="F12" s="23"/>
      <c r="G12" s="23"/>
      <c r="H12" s="23"/>
      <c r="I12" s="23"/>
    </row>
    <row r="13" spans="1:20" ht="15" customHeight="1" x14ac:dyDescent="0.25">
      <c r="B13" s="21" t="str">
        <f>IF(Product_5=0,"",Product_5)</f>
        <v/>
      </c>
      <c r="C13" s="100" t="str">
        <f>VLOOKUP(B13,'3_Opslagen'!$B$54:$C$58,2,0)</f>
        <v/>
      </c>
      <c r="D13" s="22"/>
      <c r="E13" s="23"/>
      <c r="F13" s="23"/>
      <c r="G13" s="23"/>
      <c r="H13" s="23"/>
      <c r="I13" s="23"/>
    </row>
    <row r="14" spans="1:20" x14ac:dyDescent="0.2">
      <c r="B14" s="11"/>
      <c r="C14" s="11"/>
      <c r="D14" s="11"/>
    </row>
    <row r="15" spans="1:20" s="11" customFormat="1" ht="22.5" customHeight="1" x14ac:dyDescent="0.25">
      <c r="A15" s="107" t="s">
        <v>96</v>
      </c>
      <c r="B15" s="108"/>
      <c r="E15" s="113"/>
      <c r="F15" s="113"/>
      <c r="G15" s="113"/>
      <c r="H15" s="113"/>
      <c r="I15" s="113"/>
    </row>
    <row r="16" spans="1:20" ht="30" customHeight="1" x14ac:dyDescent="0.2">
      <c r="B16" s="9" t="s">
        <v>12</v>
      </c>
      <c r="C16" s="19" t="s">
        <v>90</v>
      </c>
      <c r="D16" s="19" t="s">
        <v>91</v>
      </c>
      <c r="E16" s="19" t="s">
        <v>1</v>
      </c>
      <c r="F16" s="19" t="s">
        <v>9</v>
      </c>
      <c r="G16" s="20" t="s">
        <v>15</v>
      </c>
      <c r="H16" s="19" t="s">
        <v>10</v>
      </c>
      <c r="I16" s="19" t="s">
        <v>89</v>
      </c>
      <c r="J16" s="19" t="s">
        <v>93</v>
      </c>
    </row>
    <row r="17" spans="1:10" ht="14.25" x14ac:dyDescent="0.25">
      <c r="B17" s="21" t="str">
        <f>IF(Product_1=0,"",Product_1)</f>
        <v/>
      </c>
      <c r="C17" s="55" t="str">
        <f>IFERROR('2_Basis uurtarief'!G48/$C9,"")</f>
        <v/>
      </c>
      <c r="D17" s="55" t="str">
        <f>IFERROR('2_Basis uurtarief'!H48/$C9,"")</f>
        <v/>
      </c>
      <c r="E17" s="55" t="str">
        <f>IF(OR($C17="",E9="Nee"),"",($C17+$D17)*opslag_overhead/$C9)</f>
        <v/>
      </c>
      <c r="F17" s="55" t="str">
        <f>IF(OR($C17="",F9="Nee"),"",opslag_reiskosten/$C9)</f>
        <v/>
      </c>
      <c r="G17" s="55" t="str">
        <f>IF(OR($C17="",G9="Nee"),"",opslag_gebouwkosten/$C9)</f>
        <v/>
      </c>
      <c r="H17" s="55" t="str">
        <f>IF(OR($C17="",H9="Nee"),"",opslag_materielekosten/$C9)</f>
        <v/>
      </c>
      <c r="I17" s="55" t="str">
        <f>IF(OR($C17="",I9="Nee"),"",SUM(C17:H17)*opslag_risico/$C9)</f>
        <v/>
      </c>
      <c r="J17" s="56" t="str">
        <f>IF(C17="","",SUM(C17:I17))</f>
        <v/>
      </c>
    </row>
    <row r="18" spans="1:10" ht="14.25" x14ac:dyDescent="0.25">
      <c r="B18" s="21" t="str">
        <f>IF(Product_2=0,"",Product_2)</f>
        <v/>
      </c>
      <c r="C18" s="55" t="str">
        <f>IFERROR('2_Basis uurtarief'!G49/$C10,"")</f>
        <v/>
      </c>
      <c r="D18" s="55" t="str">
        <f>IFERROR('2_Basis uurtarief'!H49/$C10,"")</f>
        <v/>
      </c>
      <c r="E18" s="55" t="str">
        <f>IF(OR($C18="",E10="Nee"),"",($C18+$D18)*opslag_overhead/$C10)</f>
        <v/>
      </c>
      <c r="F18" s="55" t="str">
        <f>IF(OR($C18="",F10="Nee"),"",opslag_reiskosten/$C10)</f>
        <v/>
      </c>
      <c r="G18" s="55" t="str">
        <f>IF(OR($C18="",G10="Nee"),"",opslag_gebouwkosten/$C10)</f>
        <v/>
      </c>
      <c r="H18" s="55" t="str">
        <f>IF(OR($C18="",H10="Nee"),"",opslag_materielekosten/$C10)</f>
        <v/>
      </c>
      <c r="I18" s="55" t="str">
        <f>IF(OR($C18="",I10="Nee"),"",SUM(C18:H18)*opslag_risico/$C10)</f>
        <v/>
      </c>
      <c r="J18" s="56" t="str">
        <f t="shared" ref="J18:J21" si="0">IF(C18="","",SUM(C18:I18))</f>
        <v/>
      </c>
    </row>
    <row r="19" spans="1:10" ht="14.25" x14ac:dyDescent="0.25">
      <c r="B19" s="21" t="str">
        <f>IF(Product_3=0,"",Product_3)</f>
        <v/>
      </c>
      <c r="C19" s="55" t="str">
        <f>IFERROR('2_Basis uurtarief'!G50/$C11,"")</f>
        <v/>
      </c>
      <c r="D19" s="55" t="str">
        <f>IFERROR('2_Basis uurtarief'!H50/$C11,"")</f>
        <v/>
      </c>
      <c r="E19" s="55" t="str">
        <f>IF(OR($C19="",E11="Nee"),"",($C19+$D19)*opslag_overhead/$C11)</f>
        <v/>
      </c>
      <c r="F19" s="55" t="str">
        <f>IF(OR($C19="",F11="Nee"),"",opslag_reiskosten/$C11)</f>
        <v/>
      </c>
      <c r="G19" s="55" t="str">
        <f>IF(OR($C19="",G11="Nee"),"",opslag_gebouwkosten/$C11)</f>
        <v/>
      </c>
      <c r="H19" s="55" t="str">
        <f>IF(OR($C19="",H11="Nee"),"",opslag_materielekosten/$C11)</f>
        <v/>
      </c>
      <c r="I19" s="55" t="str">
        <f>IF(OR($C19="",I11="Nee"),"",SUM(C19:H19)*opslag_risico/$C11)</f>
        <v/>
      </c>
      <c r="J19" s="56" t="str">
        <f t="shared" si="0"/>
        <v/>
      </c>
    </row>
    <row r="20" spans="1:10" ht="14.25" x14ac:dyDescent="0.25">
      <c r="B20" s="21" t="str">
        <f>IF(Product_4=0,"",Product_4)</f>
        <v/>
      </c>
      <c r="C20" s="55" t="str">
        <f>IFERROR('2_Basis uurtarief'!G51/$C12,"")</f>
        <v/>
      </c>
      <c r="D20" s="55" t="str">
        <f>IFERROR('2_Basis uurtarief'!H51/$C12,"")</f>
        <v/>
      </c>
      <c r="E20" s="55" t="str">
        <f>IF(OR($C20="",E12="Nee"),"",($C20+$D20)*opslag_overhead/$C12)</f>
        <v/>
      </c>
      <c r="F20" s="55" t="str">
        <f>IF(OR($C20="",F12="Nee"),"",opslag_reiskosten/$C12)</f>
        <v/>
      </c>
      <c r="G20" s="55" t="str">
        <f>IF(OR($C20="",G12="Nee"),"",opslag_gebouwkosten/$C12)</f>
        <v/>
      </c>
      <c r="H20" s="55" t="str">
        <f>IF(OR($C20="",H12="Nee"),"",opslag_materielekosten/$C12)</f>
        <v/>
      </c>
      <c r="I20" s="55" t="str">
        <f>IF(OR($C20="",I12="Nee"),"",SUM(C20:H20)*opslag_risico/$C12)</f>
        <v/>
      </c>
      <c r="J20" s="56" t="str">
        <f t="shared" si="0"/>
        <v/>
      </c>
    </row>
    <row r="21" spans="1:10" ht="14.25" x14ac:dyDescent="0.25">
      <c r="B21" s="21" t="str">
        <f>IF(Product_5=0,"",Product_5)</f>
        <v/>
      </c>
      <c r="C21" s="55" t="str">
        <f>IFERROR('2_Basis uurtarief'!G52/$C13,"")</f>
        <v/>
      </c>
      <c r="D21" s="55" t="str">
        <f>IFERROR('2_Basis uurtarief'!H52/$C13,"")</f>
        <v/>
      </c>
      <c r="E21" s="55" t="str">
        <f>IF(OR($C21="",E13="Nee"),"",($C21+$D21)*opslag_overhead/$C13)</f>
        <v/>
      </c>
      <c r="F21" s="55" t="str">
        <f>IF(OR($C21="",F13="Nee"),"",opslag_reiskosten/$C13)</f>
        <v/>
      </c>
      <c r="G21" s="55" t="str">
        <f>IF(OR($C21="",G13="Nee"),"",opslag_gebouwkosten/$C13)</f>
        <v/>
      </c>
      <c r="H21" s="55" t="str">
        <f>IF(OR($C21="",H13="Nee"),"",opslag_materielekosten/$C13)</f>
        <v/>
      </c>
      <c r="I21" s="55" t="str">
        <f>IF(OR($C21="",I13="Nee"),"",SUM(C21:H21)*opslag_risico/$C13)</f>
        <v/>
      </c>
      <c r="J21" s="56" t="str">
        <f t="shared" si="0"/>
        <v/>
      </c>
    </row>
    <row r="23" spans="1:10" s="11" customFormat="1" ht="22.5" customHeight="1" x14ac:dyDescent="0.25">
      <c r="A23" s="107" t="s">
        <v>97</v>
      </c>
      <c r="B23" s="108"/>
      <c r="E23" s="113"/>
      <c r="F23" s="113"/>
      <c r="G23" s="113"/>
      <c r="H23" s="113"/>
      <c r="I23" s="113"/>
    </row>
    <row r="24" spans="1:10" ht="30" customHeight="1" x14ac:dyDescent="0.2">
      <c r="B24" s="9" t="s">
        <v>12</v>
      </c>
      <c r="C24" s="19" t="s">
        <v>90</v>
      </c>
      <c r="D24" s="19" t="s">
        <v>91</v>
      </c>
      <c r="E24" s="19" t="s">
        <v>1</v>
      </c>
      <c r="F24" s="19" t="s">
        <v>9</v>
      </c>
      <c r="G24" s="20" t="s">
        <v>15</v>
      </c>
      <c r="H24" s="19" t="s">
        <v>10</v>
      </c>
      <c r="I24" s="19" t="s">
        <v>89</v>
      </c>
      <c r="J24" s="19" t="s">
        <v>93</v>
      </c>
    </row>
    <row r="25" spans="1:10" ht="14.25" x14ac:dyDescent="0.25">
      <c r="B25" s="21" t="str">
        <f>IF(Product_1=0,"",Product_1)</f>
        <v/>
      </c>
      <c r="C25" s="102" t="str">
        <f>IF(C17="","",C17/$J17)</f>
        <v/>
      </c>
      <c r="D25" s="102" t="str">
        <f t="shared" ref="D25:I25" si="1">IF(D17="","",D17/$J17)</f>
        <v/>
      </c>
      <c r="E25" s="102" t="str">
        <f t="shared" si="1"/>
        <v/>
      </c>
      <c r="F25" s="102" t="str">
        <f t="shared" si="1"/>
        <v/>
      </c>
      <c r="G25" s="102" t="str">
        <f t="shared" si="1"/>
        <v/>
      </c>
      <c r="H25" s="102" t="str">
        <f t="shared" si="1"/>
        <v/>
      </c>
      <c r="I25" s="102" t="str">
        <f t="shared" si="1"/>
        <v/>
      </c>
      <c r="J25" s="101" t="str">
        <f>IF(J17="","",SUM(C25:I25))</f>
        <v/>
      </c>
    </row>
    <row r="26" spans="1:10" ht="14.25" x14ac:dyDescent="0.25">
      <c r="B26" s="21" t="str">
        <f>IF(Product_2=0,"",Product_2)</f>
        <v/>
      </c>
      <c r="C26" s="102" t="str">
        <f t="shared" ref="C26:I26" si="2">IF(C18="","",C18/$J18)</f>
        <v/>
      </c>
      <c r="D26" s="102" t="str">
        <f t="shared" si="2"/>
        <v/>
      </c>
      <c r="E26" s="102" t="str">
        <f t="shared" si="2"/>
        <v/>
      </c>
      <c r="F26" s="102" t="str">
        <f t="shared" si="2"/>
        <v/>
      </c>
      <c r="G26" s="102" t="str">
        <f t="shared" si="2"/>
        <v/>
      </c>
      <c r="H26" s="102" t="str">
        <f t="shared" si="2"/>
        <v/>
      </c>
      <c r="I26" s="102" t="str">
        <f t="shared" si="2"/>
        <v/>
      </c>
      <c r="J26" s="101" t="str">
        <f>IF(J18="","",SUM(C26:I26))</f>
        <v/>
      </c>
    </row>
    <row r="27" spans="1:10" ht="14.25" x14ac:dyDescent="0.25">
      <c r="B27" s="21" t="str">
        <f>IF(Product_3=0,"",Product_3)</f>
        <v/>
      </c>
      <c r="C27" s="102" t="str">
        <f t="shared" ref="C27:I27" si="3">IF(C19="","",C19/$J19)</f>
        <v/>
      </c>
      <c r="D27" s="102" t="str">
        <f t="shared" si="3"/>
        <v/>
      </c>
      <c r="E27" s="102" t="str">
        <f t="shared" si="3"/>
        <v/>
      </c>
      <c r="F27" s="102" t="str">
        <f t="shared" si="3"/>
        <v/>
      </c>
      <c r="G27" s="102" t="str">
        <f t="shared" si="3"/>
        <v/>
      </c>
      <c r="H27" s="102" t="str">
        <f t="shared" si="3"/>
        <v/>
      </c>
      <c r="I27" s="102" t="str">
        <f t="shared" si="3"/>
        <v/>
      </c>
      <c r="J27" s="101" t="str">
        <f>IF(J19="","",SUM(C27:I27))</f>
        <v/>
      </c>
    </row>
    <row r="28" spans="1:10" ht="14.25" x14ac:dyDescent="0.25">
      <c r="B28" s="21" t="str">
        <f>IF(Product_4=0,"",Product_4)</f>
        <v/>
      </c>
      <c r="C28" s="102" t="str">
        <f t="shared" ref="C28:I28" si="4">IF(C20="","",C20/$J20)</f>
        <v/>
      </c>
      <c r="D28" s="102" t="str">
        <f t="shared" si="4"/>
        <v/>
      </c>
      <c r="E28" s="102" t="str">
        <f t="shared" si="4"/>
        <v/>
      </c>
      <c r="F28" s="102" t="str">
        <f t="shared" si="4"/>
        <v/>
      </c>
      <c r="G28" s="102" t="str">
        <f t="shared" si="4"/>
        <v/>
      </c>
      <c r="H28" s="102" t="str">
        <f t="shared" si="4"/>
        <v/>
      </c>
      <c r="I28" s="102" t="str">
        <f t="shared" si="4"/>
        <v/>
      </c>
      <c r="J28" s="101" t="str">
        <f>IF(J20="","",SUM(C28:I28))</f>
        <v/>
      </c>
    </row>
    <row r="29" spans="1:10" ht="14.25" x14ac:dyDescent="0.25">
      <c r="B29" s="21" t="str">
        <f>IF(Product_5=0,"",Product_5)</f>
        <v/>
      </c>
      <c r="C29" s="102" t="str">
        <f t="shared" ref="C29:I29" si="5">IF(C21="","",C21/$J21)</f>
        <v/>
      </c>
      <c r="D29" s="102" t="str">
        <f t="shared" si="5"/>
        <v/>
      </c>
      <c r="E29" s="102" t="str">
        <f t="shared" si="5"/>
        <v/>
      </c>
      <c r="F29" s="102" t="str">
        <f t="shared" si="5"/>
        <v/>
      </c>
      <c r="G29" s="102" t="str">
        <f t="shared" si="5"/>
        <v/>
      </c>
      <c r="H29" s="102" t="str">
        <f t="shared" si="5"/>
        <v/>
      </c>
      <c r="I29" s="102" t="str">
        <f t="shared" si="5"/>
        <v/>
      </c>
      <c r="J29" s="101" t="str">
        <f>IF(J21="","",SUM(C29:I29))</f>
        <v/>
      </c>
    </row>
  </sheetData>
  <mergeCells count="3">
    <mergeCell ref="E7:I7"/>
    <mergeCell ref="E15:I15"/>
    <mergeCell ref="E23:I23"/>
  </mergeCells>
  <conditionalFormatting sqref="C17:J21">
    <cfRule type="cellIs" dxfId="1" priority="4" operator="equal">
      <formula>0</formula>
    </cfRule>
  </conditionalFormatting>
  <conditionalFormatting sqref="C25:J29">
    <cfRule type="cellIs" dxfId="0" priority="2" operator="equal">
      <formula>0</formula>
    </cfRule>
  </conditionalFormatting>
  <dataValidations count="1">
    <dataValidation type="list" allowBlank="1" showInputMessage="1" showErrorMessage="1" sqref="E9:I13">
      <formula1>"Ja,Nee"</formula1>
    </dataValidation>
  </dataValidations>
  <pageMargins left="0.70866141732283472" right="0.70866141732283472" top="0.74803149606299213" bottom="0.74803149606299213" header="0.31496062992125984" footer="0.31496062992125984"/>
  <pageSetup paperSize="9" scale="88" orientation="landscape" r:id="rId1"/>
  <headerFooter>
    <oddHeader>&amp;RSjabloon opgesteld door: Q-Consult</oddHeader>
    <oddFooter>Pagina &amp;P van &amp;N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Werkbladen</vt:lpstr>
      </vt:variant>
      <vt:variant>
        <vt:i4>5</vt:i4>
      </vt:variant>
      <vt:variant>
        <vt:lpstr>Benoemde bereiken</vt:lpstr>
      </vt:variant>
      <vt:variant>
        <vt:i4>19</vt:i4>
      </vt:variant>
    </vt:vector>
  </HeadingPairs>
  <TitlesOfParts>
    <vt:vector size="24" baseType="lpstr">
      <vt:lpstr>Voorblad</vt:lpstr>
      <vt:lpstr>1_Definities</vt:lpstr>
      <vt:lpstr>2_Basis uurtarief</vt:lpstr>
      <vt:lpstr>3_Opslagen</vt:lpstr>
      <vt:lpstr>4_Totaal</vt:lpstr>
      <vt:lpstr>'1_Definities'!Afdrukbereik</vt:lpstr>
      <vt:lpstr>'2_Basis uurtarief'!Afdrukbereik</vt:lpstr>
      <vt:lpstr>'3_Opslagen'!Afdrukbereik</vt:lpstr>
      <vt:lpstr>'4_Totaal'!Afdrukbereik</vt:lpstr>
      <vt:lpstr>Nettowerkbareuren</vt:lpstr>
      <vt:lpstr>opslag_gebouwkosten</vt:lpstr>
      <vt:lpstr>opslag_huisvesting</vt:lpstr>
      <vt:lpstr>opslag_materielekosten</vt:lpstr>
      <vt:lpstr>opslag_overhead</vt:lpstr>
      <vt:lpstr>opslag_reiskosten</vt:lpstr>
      <vt:lpstr>opslag_risico</vt:lpstr>
      <vt:lpstr>opslag_werkgeverslasten</vt:lpstr>
      <vt:lpstr>Product_1</vt:lpstr>
      <vt:lpstr>Product_2</vt:lpstr>
      <vt:lpstr>Product_3</vt:lpstr>
      <vt:lpstr>Product_4</vt:lpstr>
      <vt:lpstr>Product_5</vt:lpstr>
      <vt:lpstr>Producten</vt:lpstr>
      <vt:lpstr>Productiviteit</vt:lpstr>
    </vt:vector>
  </TitlesOfParts>
  <Company>Casemix B.V.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Q-Consult</dc:creator>
  <cp:lastModifiedBy>Joep van Dijk</cp:lastModifiedBy>
  <cp:lastPrinted>2014-12-05T09:57:47Z</cp:lastPrinted>
  <dcterms:created xsi:type="dcterms:W3CDTF">2014-04-03T09:00:07Z</dcterms:created>
  <dcterms:modified xsi:type="dcterms:W3CDTF">2015-01-05T09:58:16Z</dcterms:modified>
</cp:coreProperties>
</file>