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ngd01fs01\home$\Verla_I\Documenten\"/>
    </mc:Choice>
  </mc:AlternateContent>
  <bookViews>
    <workbookView xWindow="0" yWindow="0" windowWidth="19200" windowHeight="8445"/>
  </bookViews>
  <sheets>
    <sheet name="%stijging normbedragen miv 2008" sheetId="4" r:id="rId1"/>
    <sheet name="Compatibiliteitsrapport" sheetId="5" r:id="rId2"/>
  </sheets>
  <calcPr calcId="152511"/>
</workbook>
</file>

<file path=xl/calcChain.xml><?xml version="1.0" encoding="utf-8"?>
<calcChain xmlns="http://schemas.openxmlformats.org/spreadsheetml/2006/main">
  <c r="T41" i="4" l="1"/>
  <c r="Q48" i="4" l="1"/>
  <c r="Q44" i="4"/>
  <c r="Q39" i="4"/>
  <c r="Q22" i="4"/>
  <c r="Q13" i="4"/>
  <c r="Q24" i="4" l="1"/>
  <c r="Q25" i="4" s="1"/>
  <c r="Q50" i="4"/>
  <c r="Q51" i="4" s="1"/>
  <c r="P13" i="4" l="1"/>
  <c r="P22" i="4"/>
  <c r="P39" i="4"/>
  <c r="P44" i="4"/>
  <c r="P48" i="4"/>
  <c r="P24" i="4" l="1"/>
  <c r="P25" i="4" s="1"/>
  <c r="P50" i="4"/>
  <c r="P51" i="4" s="1"/>
  <c r="M18" i="4"/>
  <c r="O48" i="4" l="1"/>
  <c r="O44" i="4"/>
  <c r="O22" i="4"/>
  <c r="M44" i="4" l="1"/>
  <c r="M39" i="4"/>
  <c r="N48" i="4" l="1"/>
  <c r="O37" i="4" s="1"/>
  <c r="O39" i="4" s="1"/>
  <c r="O50" i="4" s="1"/>
  <c r="O51" i="4" s="1"/>
  <c r="N44" i="4"/>
  <c r="N22" i="4"/>
  <c r="O11" i="4" s="1"/>
  <c r="O13" i="4" s="1"/>
  <c r="O24" i="4" s="1"/>
  <c r="O25" i="4" s="1"/>
  <c r="L18" i="4"/>
  <c r="L13" i="4"/>
  <c r="K11" i="4"/>
  <c r="K13" i="4" s="1"/>
  <c r="K18" i="4"/>
  <c r="J20" i="4"/>
  <c r="I44" i="4"/>
  <c r="I39" i="4"/>
  <c r="I48" i="4"/>
  <c r="I18" i="4"/>
  <c r="I22" i="4"/>
  <c r="I13" i="4"/>
  <c r="M48" i="4"/>
  <c r="L39" i="4"/>
  <c r="L44" i="4"/>
  <c r="L48" i="4"/>
  <c r="K39" i="4"/>
  <c r="K44" i="4"/>
  <c r="K48" i="4"/>
  <c r="J39" i="4"/>
  <c r="J44" i="4"/>
  <c r="J48" i="4"/>
  <c r="H39" i="4"/>
  <c r="H44" i="4"/>
  <c r="H48" i="4"/>
  <c r="G39" i="4"/>
  <c r="G44" i="4"/>
  <c r="G48" i="4"/>
  <c r="F39" i="4"/>
  <c r="F44" i="4"/>
  <c r="F48" i="4"/>
  <c r="E39" i="4"/>
  <c r="E44" i="4"/>
  <c r="E48" i="4"/>
  <c r="D39" i="4"/>
  <c r="D44" i="4"/>
  <c r="D48" i="4"/>
  <c r="C39" i="4"/>
  <c r="C44" i="4"/>
  <c r="C48" i="4"/>
  <c r="B39" i="4"/>
  <c r="B44" i="4"/>
  <c r="B48" i="4"/>
  <c r="H13" i="4"/>
  <c r="H22" i="4"/>
  <c r="H24" i="4" s="1"/>
  <c r="H25" i="4" s="1"/>
  <c r="C13" i="4"/>
  <c r="C18" i="4"/>
  <c r="C22" i="4"/>
  <c r="D13" i="4"/>
  <c r="D18" i="4"/>
  <c r="D22" i="4"/>
  <c r="E13" i="4"/>
  <c r="E18" i="4"/>
  <c r="E22" i="4"/>
  <c r="F13" i="4"/>
  <c r="F22" i="4"/>
  <c r="F24" i="4" s="1"/>
  <c r="F25" i="4" s="1"/>
  <c r="G13" i="4"/>
  <c r="G24" i="4" s="1"/>
  <c r="G25" i="4" s="1"/>
  <c r="G22" i="4"/>
  <c r="J13" i="4"/>
  <c r="J22" i="4"/>
  <c r="J24" i="4"/>
  <c r="J25" i="4" s="1"/>
  <c r="K22" i="4"/>
  <c r="L22" i="4"/>
  <c r="M11" i="4" s="1"/>
  <c r="M13" i="4" s="1"/>
  <c r="M22" i="4"/>
  <c r="N11" i="4" s="1"/>
  <c r="N13" i="4" s="1"/>
  <c r="B13" i="4"/>
  <c r="B18" i="4"/>
  <c r="B22" i="4"/>
  <c r="L24" i="4"/>
  <c r="L25" i="4" s="1"/>
  <c r="C50" i="4" l="1"/>
  <c r="C51" i="4" s="1"/>
  <c r="G50" i="4"/>
  <c r="G51" i="4" s="1"/>
  <c r="K50" i="4"/>
  <c r="K51" i="4" s="1"/>
  <c r="N24" i="4"/>
  <c r="N25" i="4" s="1"/>
  <c r="L50" i="4"/>
  <c r="L51" i="4" s="1"/>
  <c r="E24" i="4"/>
  <c r="E25" i="4" s="1"/>
  <c r="E50" i="4"/>
  <c r="E51" i="4" s="1"/>
  <c r="F50" i="4"/>
  <c r="F51" i="4" s="1"/>
  <c r="J50" i="4"/>
  <c r="J51" i="4" s="1"/>
  <c r="B24" i="4"/>
  <c r="B25" i="4" s="1"/>
  <c r="K24" i="4"/>
  <c r="K25" i="4" s="1"/>
  <c r="N37" i="4"/>
  <c r="N39" i="4" s="1"/>
  <c r="N50" i="4" s="1"/>
  <c r="N51" i="4" s="1"/>
  <c r="M50" i="4"/>
  <c r="M51" i="4" s="1"/>
  <c r="M24" i="4"/>
  <c r="M25" i="4" s="1"/>
  <c r="D24" i="4"/>
  <c r="D25" i="4" s="1"/>
  <c r="B50" i="4"/>
  <c r="B51" i="4" s="1"/>
  <c r="H50" i="4"/>
  <c r="H51" i="4" s="1"/>
  <c r="I24" i="4"/>
  <c r="I25" i="4" s="1"/>
  <c r="I50" i="4"/>
  <c r="I51" i="4" s="1"/>
  <c r="C24" i="4"/>
  <c r="C25" i="4" s="1"/>
  <c r="D50" i="4"/>
  <c r="D51" i="4" s="1"/>
</calcChain>
</file>

<file path=xl/sharedStrings.xml><?xml version="1.0" encoding="utf-8"?>
<sst xmlns="http://schemas.openxmlformats.org/spreadsheetml/2006/main" count="61" uniqueCount="44">
  <si>
    <t>x</t>
  </si>
  <si>
    <t>Prijsindexcijfer nieuwbouwwoningen jaar t, tweede kwartaal (bron CBS, kerncijfers bouwnijverheid incl. BTW</t>
  </si>
  <si>
    <t>Prijsindexcijfer nieuwbouwwoningen jaar t - 1 (definitief), tweede kwartaal (bron CBS, kerncijfers bouwnijverheid incl. BTW</t>
  </si>
  <si>
    <t>Berekening:</t>
  </si>
  <si>
    <t>2005</t>
  </si>
  <si>
    <t>2006</t>
  </si>
  <si>
    <t>2007</t>
  </si>
  <si>
    <t>2008</t>
  </si>
  <si>
    <t>2009</t>
  </si>
  <si>
    <t>jaar</t>
  </si>
  <si>
    <t>Uitkomst formule 1</t>
  </si>
  <si>
    <t>Uitkomst formule 2</t>
  </si>
  <si>
    <t>Uitkomst formule 3</t>
  </si>
  <si>
    <t>Saldo stijging bouwkosten</t>
  </si>
  <si>
    <t>Consumentenprijsindex alle huishoudens jaar t per 1 juli (bron kerncijfers CBS)</t>
  </si>
  <si>
    <t>Consumentenprijsindex alle huishoudens jaar t-1 per 1 juli (bron kerncijfers CBS)</t>
  </si>
  <si>
    <t>jaar T - 1</t>
  </si>
  <si>
    <t>jaar T</t>
  </si>
  <si>
    <t>jaar T + 1</t>
  </si>
  <si>
    <t>Saldo stijging eerste inrichting onderwijsleerpakket / meubuilair en klokuren gymnastiek</t>
  </si>
  <si>
    <t>Basisgegevens tbv. berekening aanpassen normbedragen - aangepaste formules m.i.v. 2008</t>
  </si>
  <si>
    <t>MEV, jaar t, prijsmutatie netto materiële overheidsconsumptie IMOC (kerngegevens collectieve sector/financiën)</t>
  </si>
  <si>
    <r>
      <t xml:space="preserve">Percentage </t>
    </r>
    <r>
      <rPr>
        <b/>
        <sz val="9"/>
        <color indexed="40"/>
        <rFont val="Arial"/>
        <family val="2"/>
      </rPr>
      <t>stijging</t>
    </r>
    <r>
      <rPr>
        <b/>
        <sz val="9"/>
        <rFont val="Arial"/>
        <family val="2"/>
      </rPr>
      <t>/</t>
    </r>
    <r>
      <rPr>
        <b/>
        <sz val="9"/>
        <color indexed="10"/>
        <rFont val="Arial"/>
        <family val="2"/>
      </rPr>
      <t>daling</t>
    </r>
  </si>
  <si>
    <t>Formule EXPLOITATIE : eerste inrichting onderwijsleerpakket en meubilair / klokuren gymnastiek</t>
  </si>
  <si>
    <t>Formule INVESTERINGEN : bouwkosten</t>
  </si>
  <si>
    <t>Compatibiliteitsrapport voor Berekening percentage stijging normkosten voor 2015 (VNG factorbepaling).xls</t>
  </si>
  <si>
    <t>Uitvoeren op 18-9-2014 11:48</t>
  </si>
  <si>
    <t>De volgende functies in deze werkmap worden niet ondersteund door eerdere versies van Excel. Deze functies gaan mogelijk verloren of werken niet correct als u deze werkmap opent in een eerdere versie van Excel of als u deze werkmap opslaat in een eerdere bestandsindeling.</t>
  </si>
  <si>
    <t>Gering kwaliteitsverlies</t>
  </si>
  <si>
    <t>Aantal exemplaren</t>
  </si>
  <si>
    <t>Versie</t>
  </si>
  <si>
    <t>Een aantal cellen of stijlen in deze werkmap bevat opmaak die niet wordt ondersteund in de geselecteerde bestandsindeling. Deze opmaak wordt geconverteerd naar de meest overeenkomende opmaak die beschikbaar is.</t>
  </si>
  <si>
    <t>Excel 97-2003</t>
  </si>
  <si>
    <t>M.i.v. 2013 wordt gehanteerd het percentage stijging zoals opgenomen in publicatie van het CBS: Nieuwbouwwoningen met outputindex 2010 = 100</t>
  </si>
  <si>
    <t>MEV jaar t + 1 ; bruto investeringen door bedrijven in woningen (bron CPB, Middelen en bestedingen 2018, bijlage 4.3)</t>
  </si>
  <si>
    <t>MEV jaar t; bruto investeringen door bedrijven in woningen (bron CPB, Middelen en bestedingen 2017, bijlage 4.3)</t>
  </si>
  <si>
    <t>MEV, jaar t, bruto investeringen door bedrijven in woningen (bron CPB, Middelen en bestedingen, bijlage 4.3)</t>
  </si>
  <si>
    <t>Prijsindexcijfer nieuwbouwwoningen jaar t, tweede kwartaal (bron CBS StatLine, outputprijsindex bouwkosten, 2015=100)</t>
  </si>
  <si>
    <t>MEV jaar t + 1, bruto investeringen door bedrijven in woningen (bron CPB, Middelen en bestedingen, bijlage 4.3)</t>
  </si>
  <si>
    <t>MEV, jaar t+1, prijsmutatie netto materiële overheidsconsumptie (bron CBS kerngegevens collectieve sector,bijlage 11)</t>
  </si>
  <si>
    <t>MEV, jaar t, prijsmutatie netto materiële overheidsconsumptie (bron CPB kerngegevens collectieve sector, bijlage 11)</t>
  </si>
  <si>
    <t>MEV, jaar t+1, prijsmutatie netto materiële overheidsconsumptie IMOC (bron CPB kerngegevens collectieve sector/financiën)</t>
  </si>
  <si>
    <t>Consumentenprijsindex alle huishoudens jaar t per 1 juli (bron kerncijfers CBS StatLine 2015=100)</t>
  </si>
  <si>
    <t>Consumentenprijsindex alle huishoudens jaar t-1 per 1 juli (bron kerncijfers CBS Staline 2015=100)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</si>
</sst>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10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color indexed="40"/>
      <name val="Arial"/>
      <family val="2"/>
    </font>
    <font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/>
    <xf numFmtId="0" fontId="2" fillId="2" borderId="1" xfId="0" applyFont="1" applyFill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5" fontId="4" fillId="0" borderId="1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2" fontId="2" fillId="4" borderId="0" xfId="0" applyNumberFormat="1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2" fillId="0" borderId="3" xfId="0" applyFont="1" applyBorder="1"/>
    <xf numFmtId="0" fontId="0" fillId="0" borderId="4" xfId="0" applyBorder="1"/>
    <xf numFmtId="0" fontId="2" fillId="0" borderId="5" xfId="0" applyFont="1" applyBorder="1"/>
    <xf numFmtId="0" fontId="2" fillId="0" borderId="0" xfId="0" applyFont="1" applyBorder="1"/>
    <xf numFmtId="0" fontId="0" fillId="0" borderId="6" xfId="0" applyBorder="1"/>
    <xf numFmtId="0" fontId="3" fillId="0" borderId="5" xfId="0" applyFont="1" applyBorder="1"/>
    <xf numFmtId="0" fontId="2" fillId="3" borderId="5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  <xf numFmtId="0" fontId="0" fillId="0" borderId="5" xfId="0" applyBorder="1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5" borderId="5" xfId="0" applyFont="1" applyFill="1" applyBorder="1"/>
    <xf numFmtId="0" fontId="2" fillId="5" borderId="0" xfId="0" applyFont="1" applyFill="1" applyBorder="1"/>
    <xf numFmtId="0" fontId="2" fillId="5" borderId="6" xfId="0" applyFont="1" applyFill="1" applyBorder="1"/>
    <xf numFmtId="0" fontId="2" fillId="0" borderId="0" xfId="0" applyFont="1" applyFill="1" applyBorder="1"/>
    <xf numFmtId="0" fontId="3" fillId="3" borderId="5" xfId="0" applyFont="1" applyFill="1" applyBorder="1"/>
    <xf numFmtId="0" fontId="0" fillId="0" borderId="7" xfId="0" applyBorder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0" fillId="0" borderId="15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165" fontId="3" fillId="8" borderId="1" xfId="0" applyNumberFormat="1" applyFont="1" applyFill="1" applyBorder="1" applyAlignment="1">
      <alignment vertical="top" wrapText="1"/>
    </xf>
    <xf numFmtId="0" fontId="2" fillId="8" borderId="0" xfId="0" applyFont="1" applyFill="1" applyBorder="1" applyAlignment="1">
      <alignment vertical="top" wrapText="1"/>
    </xf>
    <xf numFmtId="0" fontId="2" fillId="8" borderId="6" xfId="0" applyFont="1" applyFill="1" applyBorder="1" applyAlignment="1">
      <alignment vertical="top" wrapText="1"/>
    </xf>
    <xf numFmtId="164" fontId="3" fillId="8" borderId="1" xfId="0" applyNumberFormat="1" applyFont="1" applyFill="1" applyBorder="1" applyAlignment="1">
      <alignment vertical="top" wrapText="1"/>
    </xf>
    <xf numFmtId="0" fontId="2" fillId="3" borderId="7" xfId="0" applyFont="1" applyFill="1" applyBorder="1"/>
    <xf numFmtId="0" fontId="2" fillId="0" borderId="7" xfId="0" applyFont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5" borderId="7" xfId="0" applyFont="1" applyFill="1" applyBorder="1"/>
    <xf numFmtId="164" fontId="2" fillId="9" borderId="1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vertical="top" wrapText="1"/>
    </xf>
    <xf numFmtId="164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0" fillId="9" borderId="7" xfId="0" applyFill="1" applyBorder="1"/>
    <xf numFmtId="0" fontId="2" fillId="9" borderId="1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vertical="top" wrapText="1"/>
    </xf>
    <xf numFmtId="164" fontId="2" fillId="9" borderId="1" xfId="0" applyNumberFormat="1" applyFont="1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2" fillId="9" borderId="7" xfId="0" applyFont="1" applyFill="1" applyBorder="1" applyAlignment="1">
      <alignment vertical="top" wrapText="1"/>
    </xf>
    <xf numFmtId="0" fontId="0" fillId="0" borderId="10" xfId="0" applyBorder="1"/>
    <xf numFmtId="0" fontId="0" fillId="0" borderId="0" xfId="0" applyBorder="1"/>
    <xf numFmtId="0" fontId="0" fillId="0" borderId="3" xfId="0" applyBorder="1"/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3" borderId="0" xfId="0" applyFill="1" applyBorder="1"/>
    <xf numFmtId="0" fontId="0" fillId="3" borderId="4" xfId="0" applyFill="1" applyBorder="1"/>
    <xf numFmtId="0" fontId="2" fillId="0" borderId="9" xfId="0" applyFont="1" applyBorder="1"/>
    <xf numFmtId="0" fontId="0" fillId="3" borderId="9" xfId="0" applyFill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0" fillId="0" borderId="7" xfId="0" applyFill="1" applyBorder="1"/>
    <xf numFmtId="0" fontId="2" fillId="6" borderId="17" xfId="0" applyFont="1" applyFill="1" applyBorder="1" applyAlignment="1">
      <alignment vertical="top" wrapText="1"/>
    </xf>
    <xf numFmtId="164" fontId="3" fillId="10" borderId="1" xfId="0" applyNumberFormat="1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2" fillId="6" borderId="7" xfId="0" applyFont="1" applyFill="1" applyBorder="1" applyAlignment="1">
      <alignment vertical="top" wrapText="1"/>
    </xf>
    <xf numFmtId="164" fontId="3" fillId="11" borderId="1" xfId="0" applyNumberFormat="1" applyFont="1" applyFill="1" applyBorder="1" applyAlignment="1">
      <alignment vertical="top" wrapText="1"/>
    </xf>
    <xf numFmtId="0" fontId="3" fillId="11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8" xfId="0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zoomScaleNormal="100" workbookViewId="0">
      <selection activeCell="Q44" sqref="Q44"/>
    </sheetView>
  </sheetViews>
  <sheetFormatPr defaultRowHeight="12.75"/>
  <cols>
    <col min="1" max="1" width="56.85546875" style="1" customWidth="1"/>
    <col min="2" max="3" width="7.140625" style="1" customWidth="1"/>
    <col min="4" max="4" width="7" style="1" hidden="1" customWidth="1"/>
    <col min="5" max="5" width="7.140625" style="1" hidden="1" customWidth="1"/>
    <col min="6" max="6" width="6.85546875" style="1" hidden="1" customWidth="1"/>
    <col min="7" max="8" width="7.140625" style="1" hidden="1" customWidth="1"/>
    <col min="9" max="10" width="7.5703125" style="1" hidden="1" customWidth="1"/>
    <col min="11" max="11" width="8.5703125" style="1" customWidth="1"/>
    <col min="12" max="12" width="9.140625" style="1" customWidth="1"/>
    <col min="13" max="15" width="9.140625" customWidth="1"/>
  </cols>
  <sheetData>
    <row r="1" spans="1:17">
      <c r="A1" s="28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85"/>
      <c r="N1" s="85"/>
      <c r="O1" s="85"/>
      <c r="P1" s="30"/>
      <c r="Q1" s="30"/>
    </row>
    <row r="2" spans="1:17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84"/>
      <c r="N2" s="84"/>
      <c r="O2" s="84"/>
      <c r="P2" s="33"/>
      <c r="Q2" s="33"/>
    </row>
    <row r="3" spans="1:17">
      <c r="A3" s="34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84"/>
      <c r="N3" s="86"/>
      <c r="O3" s="86"/>
      <c r="P3" s="88"/>
      <c r="Q3" s="88"/>
    </row>
    <row r="4" spans="1:17">
      <c r="A4" s="15">
        <v>1</v>
      </c>
      <c r="B4" s="17"/>
      <c r="C4" s="114">
        <v>2</v>
      </c>
      <c r="D4" s="115"/>
      <c r="E4" s="115"/>
      <c r="F4" s="115"/>
      <c r="G4" s="116"/>
      <c r="H4" s="17"/>
      <c r="I4" s="111">
        <v>3</v>
      </c>
      <c r="J4" s="127"/>
      <c r="K4" s="127"/>
      <c r="L4" s="127"/>
      <c r="M4" s="128"/>
      <c r="N4" s="86"/>
      <c r="O4" s="86"/>
      <c r="P4" s="88"/>
      <c r="Q4" s="88"/>
    </row>
    <row r="5" spans="1:17" ht="42" customHeight="1">
      <c r="A5" s="5">
        <v>1</v>
      </c>
      <c r="B5" s="146" t="s">
        <v>0</v>
      </c>
      <c r="C5" s="137" t="s">
        <v>37</v>
      </c>
      <c r="D5" s="138"/>
      <c r="E5" s="138"/>
      <c r="F5" s="138"/>
      <c r="G5" s="139"/>
      <c r="H5" s="146" t="s">
        <v>0</v>
      </c>
      <c r="I5" s="129" t="s">
        <v>38</v>
      </c>
      <c r="J5" s="131"/>
      <c r="K5" s="131"/>
      <c r="L5" s="131"/>
      <c r="M5" s="132"/>
      <c r="N5" s="87"/>
      <c r="O5" s="87"/>
      <c r="P5" s="83"/>
      <c r="Q5" s="83"/>
    </row>
    <row r="6" spans="1:17">
      <c r="A6" s="129" t="s">
        <v>36</v>
      </c>
      <c r="B6" s="146"/>
      <c r="C6" s="140"/>
      <c r="D6" s="141"/>
      <c r="E6" s="141"/>
      <c r="F6" s="141"/>
      <c r="G6" s="142"/>
      <c r="H6" s="146"/>
      <c r="I6" s="133">
        <v>1</v>
      </c>
      <c r="J6" s="134"/>
      <c r="K6" s="134"/>
      <c r="L6" s="134"/>
      <c r="M6" s="134"/>
      <c r="N6" s="84"/>
      <c r="O6" s="84"/>
      <c r="P6" s="33"/>
      <c r="Q6" s="33"/>
    </row>
    <row r="7" spans="1:17" ht="24.75" customHeight="1">
      <c r="A7" s="130"/>
      <c r="B7" s="146"/>
      <c r="C7" s="143"/>
      <c r="D7" s="144"/>
      <c r="E7" s="144"/>
      <c r="F7" s="144"/>
      <c r="G7" s="145"/>
      <c r="H7" s="146"/>
      <c r="I7" s="135"/>
      <c r="J7" s="136"/>
      <c r="K7" s="136"/>
      <c r="L7" s="136"/>
      <c r="M7" s="136"/>
      <c r="N7" s="86"/>
      <c r="O7" s="86"/>
      <c r="P7" s="88"/>
      <c r="Q7" s="88"/>
    </row>
    <row r="8" spans="1:17" ht="6" customHeight="1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  <c r="N8" s="65"/>
      <c r="O8" s="65"/>
      <c r="P8" s="65"/>
      <c r="Q8" s="65"/>
    </row>
    <row r="9" spans="1:17">
      <c r="A9" s="3" t="s">
        <v>3</v>
      </c>
      <c r="B9" s="111" t="s">
        <v>9</v>
      </c>
      <c r="C9" s="112"/>
      <c r="D9" s="112"/>
      <c r="E9" s="112"/>
      <c r="F9" s="112"/>
      <c r="G9" s="112"/>
      <c r="H9" s="112"/>
      <c r="I9" s="112"/>
      <c r="J9" s="112"/>
      <c r="K9" s="32"/>
      <c r="L9" s="32"/>
      <c r="M9" s="33"/>
      <c r="N9" s="50"/>
      <c r="O9" s="50"/>
      <c r="P9" s="50"/>
      <c r="Q9" s="50"/>
    </row>
    <row r="10" spans="1:17">
      <c r="A10" s="3"/>
      <c r="B10" s="4">
        <v>2004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>
        <v>2010</v>
      </c>
      <c r="I10" s="5">
        <v>2011</v>
      </c>
      <c r="J10" s="6">
        <v>2012</v>
      </c>
      <c r="K10" s="6">
        <v>2013</v>
      </c>
      <c r="L10" s="6">
        <v>2014</v>
      </c>
      <c r="M10" s="77">
        <v>2015</v>
      </c>
      <c r="N10" s="6">
        <v>2016</v>
      </c>
      <c r="O10" s="6">
        <v>2017</v>
      </c>
      <c r="P10" s="6">
        <v>2018</v>
      </c>
      <c r="Q10" s="15">
        <v>2019</v>
      </c>
    </row>
    <row r="11" spans="1:17" ht="24">
      <c r="A11" s="93" t="s">
        <v>35</v>
      </c>
      <c r="B11" s="94">
        <v>1.04</v>
      </c>
      <c r="C11" s="94">
        <v>1.0225</v>
      </c>
      <c r="D11" s="94">
        <v>1.01</v>
      </c>
      <c r="E11" s="94">
        <v>1.0175000000000001</v>
      </c>
      <c r="F11" s="94">
        <v>1.0175000000000001</v>
      </c>
      <c r="G11" s="94">
        <v>1.0275000000000001</v>
      </c>
      <c r="H11" s="94">
        <v>1.03</v>
      </c>
      <c r="I11" s="94">
        <v>1.0225</v>
      </c>
      <c r="J11" s="94">
        <v>1.0175000000000001</v>
      </c>
      <c r="K11" s="94">
        <f>1-0.0075</f>
        <v>0.99250000000000005</v>
      </c>
      <c r="L11" s="94">
        <v>1.0225</v>
      </c>
      <c r="M11" s="69">
        <f>L22</f>
        <v>1.0125</v>
      </c>
      <c r="N11" s="69">
        <f>M22</f>
        <v>1.0175000000000001</v>
      </c>
      <c r="O11" s="69">
        <f>N22</f>
        <v>1.0169999999999999</v>
      </c>
      <c r="P11" s="97">
        <v>1.0269999999999999</v>
      </c>
      <c r="Q11" s="71">
        <v>1.0209999999999999</v>
      </c>
    </row>
    <row r="12" spans="1:17">
      <c r="A12" s="38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66"/>
      <c r="O12" s="82"/>
      <c r="P12" s="98"/>
      <c r="Q12" s="66"/>
    </row>
    <row r="13" spans="1:17" s="7" customFormat="1">
      <c r="A13" s="3" t="s">
        <v>10</v>
      </c>
      <c r="B13" s="18">
        <f t="shared" ref="B13:M13" si="0">$A$5/B11</f>
        <v>0.96153846153846145</v>
      </c>
      <c r="C13" s="18">
        <f t="shared" si="0"/>
        <v>0.97799511002444994</v>
      </c>
      <c r="D13" s="18">
        <f t="shared" si="0"/>
        <v>0.99009900990099009</v>
      </c>
      <c r="E13" s="18">
        <f t="shared" si="0"/>
        <v>0.98280098280098271</v>
      </c>
      <c r="F13" s="18">
        <f t="shared" si="0"/>
        <v>0.98280098280098271</v>
      </c>
      <c r="G13" s="18">
        <f t="shared" si="0"/>
        <v>0.97323600973236002</v>
      </c>
      <c r="H13" s="18">
        <f t="shared" si="0"/>
        <v>0.970873786407767</v>
      </c>
      <c r="I13" s="18">
        <f t="shared" si="0"/>
        <v>0.97799511002444994</v>
      </c>
      <c r="J13" s="18">
        <f t="shared" si="0"/>
        <v>0.98280098280098271</v>
      </c>
      <c r="K13" s="18">
        <f>$A$5/K11</f>
        <v>1.0075566750629723</v>
      </c>
      <c r="L13" s="18">
        <f t="shared" si="0"/>
        <v>0.97799511002444994</v>
      </c>
      <c r="M13" s="70">
        <f t="shared" si="0"/>
        <v>0.98765432098765438</v>
      </c>
      <c r="N13" s="70">
        <f>$A$5/N11</f>
        <v>0.98280098280098271</v>
      </c>
      <c r="O13" s="80">
        <f>$A$5/O11</f>
        <v>0.98328416912487715</v>
      </c>
      <c r="P13" s="99">
        <f>$A$5/P11</f>
        <v>0.97370983446932824</v>
      </c>
      <c r="Q13" s="102">
        <f>$A$5/Q11</f>
        <v>0.97943192948090119</v>
      </c>
    </row>
    <row r="14" spans="1:17">
      <c r="A14" s="42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66"/>
      <c r="O14" s="82"/>
      <c r="P14" s="98"/>
      <c r="Q14" s="66"/>
    </row>
    <row r="15" spans="1:17" ht="24">
      <c r="A15" s="93" t="s">
        <v>1</v>
      </c>
      <c r="B15" s="94">
        <v>152</v>
      </c>
      <c r="C15" s="94">
        <v>148</v>
      </c>
      <c r="D15" s="94">
        <v>122</v>
      </c>
      <c r="E15" s="94">
        <v>125</v>
      </c>
      <c r="F15" s="121" t="s">
        <v>33</v>
      </c>
      <c r="G15" s="122"/>
      <c r="H15" s="122"/>
      <c r="I15" s="122"/>
      <c r="J15" s="122"/>
      <c r="K15" s="122"/>
      <c r="L15" s="122"/>
      <c r="M15" s="123"/>
      <c r="N15" s="76"/>
      <c r="O15" s="76"/>
      <c r="P15" s="100"/>
      <c r="Q15" s="50"/>
    </row>
    <row r="16" spans="1:17" ht="26.25" customHeight="1">
      <c r="A16" s="93" t="s">
        <v>2</v>
      </c>
      <c r="B16" s="94">
        <v>138.19999999999999</v>
      </c>
      <c r="C16" s="94">
        <v>152</v>
      </c>
      <c r="D16" s="94">
        <v>119</v>
      </c>
      <c r="E16" s="94">
        <v>122</v>
      </c>
      <c r="F16" s="124"/>
      <c r="G16" s="125"/>
      <c r="H16" s="125"/>
      <c r="I16" s="125"/>
      <c r="J16" s="125"/>
      <c r="K16" s="125"/>
      <c r="L16" s="125"/>
      <c r="M16" s="126"/>
      <c r="N16" s="76"/>
      <c r="O16" s="76"/>
      <c r="P16" s="100"/>
      <c r="Q16" s="50"/>
    </row>
    <row r="17" spans="1:17">
      <c r="A17" s="43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62"/>
      <c r="M17" s="63"/>
      <c r="N17" s="66"/>
      <c r="O17" s="82"/>
      <c r="P17" s="98"/>
      <c r="Q17" s="66"/>
    </row>
    <row r="18" spans="1:17" s="7" customFormat="1">
      <c r="A18" s="3" t="s">
        <v>11</v>
      </c>
      <c r="B18" s="3">
        <f>B15/B16</f>
        <v>1.0998552821997107</v>
      </c>
      <c r="C18" s="3">
        <f>C15/C16</f>
        <v>0.97368421052631582</v>
      </c>
      <c r="D18" s="3">
        <f>D15/D16</f>
        <v>1.0252100840336134</v>
      </c>
      <c r="E18" s="3">
        <f>E15/E16</f>
        <v>1.0245901639344261</v>
      </c>
      <c r="F18" s="18">
        <v>1.0269999999999999</v>
      </c>
      <c r="G18" s="3">
        <v>1.0660000000000001</v>
      </c>
      <c r="H18" s="3">
        <v>1.0109999999999999</v>
      </c>
      <c r="I18" s="19">
        <f>(100-6.1)/100</f>
        <v>0.93900000000000006</v>
      </c>
      <c r="J18" s="18">
        <v>1.002</v>
      </c>
      <c r="K18" s="18">
        <f>1-0.039</f>
        <v>0.96099999999999997</v>
      </c>
      <c r="L18" s="64">
        <f>1-0.057</f>
        <v>0.94299999999999995</v>
      </c>
      <c r="M18" s="61">
        <f>1-0.036</f>
        <v>0.96399999999999997</v>
      </c>
      <c r="N18" s="70">
        <v>1.022</v>
      </c>
      <c r="O18" s="81">
        <v>0.95499999999999996</v>
      </c>
      <c r="P18" s="96">
        <v>1.0920000000000001</v>
      </c>
      <c r="Q18" s="103">
        <v>1.0589999999999999</v>
      </c>
    </row>
    <row r="19" spans="1:17">
      <c r="A19" s="42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  <c r="N19" s="66"/>
      <c r="O19" s="82"/>
      <c r="P19" s="98"/>
      <c r="Q19" s="66"/>
    </row>
    <row r="20" spans="1:17" ht="24">
      <c r="A20" s="93" t="s">
        <v>34</v>
      </c>
      <c r="B20" s="12">
        <v>1.0225</v>
      </c>
      <c r="C20" s="12">
        <v>1.01</v>
      </c>
      <c r="D20" s="12">
        <v>1.0175000000000001</v>
      </c>
      <c r="E20" s="12">
        <v>1.0175000000000001</v>
      </c>
      <c r="F20" s="9">
        <v>1.0275000000000001</v>
      </c>
      <c r="G20" s="94">
        <v>1.03</v>
      </c>
      <c r="H20" s="94">
        <v>1.0225</v>
      </c>
      <c r="I20" s="94">
        <v>1.0175000000000001</v>
      </c>
      <c r="J20" s="94">
        <f>1-0.0075</f>
        <v>0.99250000000000005</v>
      </c>
      <c r="K20" s="94">
        <v>1.0225</v>
      </c>
      <c r="L20" s="11">
        <v>1.0125</v>
      </c>
      <c r="M20" s="73">
        <v>1.0175000000000001</v>
      </c>
      <c r="N20" s="73">
        <v>1.0169999999999999</v>
      </c>
      <c r="O20" s="73">
        <v>1.0269999999999999</v>
      </c>
      <c r="P20" s="95">
        <v>1.0209999999999999</v>
      </c>
      <c r="Q20" s="72">
        <v>1.028</v>
      </c>
    </row>
    <row r="21" spans="1:17">
      <c r="A21" s="4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  <c r="N21" s="66"/>
      <c r="O21" s="82"/>
      <c r="P21" s="98"/>
      <c r="Q21" s="66"/>
    </row>
    <row r="22" spans="1:17" s="7" customFormat="1">
      <c r="A22" s="3" t="s">
        <v>12</v>
      </c>
      <c r="B22" s="18">
        <f t="shared" ref="B22:Q22" si="1">B20/$I$6</f>
        <v>1.0225</v>
      </c>
      <c r="C22" s="18">
        <f t="shared" si="1"/>
        <v>1.01</v>
      </c>
      <c r="D22" s="18">
        <f t="shared" si="1"/>
        <v>1.0175000000000001</v>
      </c>
      <c r="E22" s="18">
        <f t="shared" si="1"/>
        <v>1.0175000000000001</v>
      </c>
      <c r="F22" s="18">
        <f t="shared" si="1"/>
        <v>1.0275000000000001</v>
      </c>
      <c r="G22" s="18">
        <f t="shared" si="1"/>
        <v>1.03</v>
      </c>
      <c r="H22" s="18">
        <f t="shared" si="1"/>
        <v>1.0225</v>
      </c>
      <c r="I22" s="18">
        <f t="shared" si="1"/>
        <v>1.0175000000000001</v>
      </c>
      <c r="J22" s="18">
        <f t="shared" si="1"/>
        <v>0.99250000000000005</v>
      </c>
      <c r="K22" s="18">
        <f t="shared" si="1"/>
        <v>1.0225</v>
      </c>
      <c r="L22" s="18">
        <f t="shared" si="1"/>
        <v>1.0125</v>
      </c>
      <c r="M22" s="70">
        <f t="shared" si="1"/>
        <v>1.0175000000000001</v>
      </c>
      <c r="N22" s="75">
        <f t="shared" si="1"/>
        <v>1.0169999999999999</v>
      </c>
      <c r="O22" s="81">
        <f t="shared" si="1"/>
        <v>1.0269999999999999</v>
      </c>
      <c r="P22" s="96">
        <f t="shared" si="1"/>
        <v>1.0209999999999999</v>
      </c>
      <c r="Q22" s="103">
        <f t="shared" si="1"/>
        <v>1.028</v>
      </c>
    </row>
    <row r="23" spans="1:17">
      <c r="A23" s="42"/>
      <c r="B23" s="40"/>
      <c r="C23" s="40"/>
      <c r="D23" s="40"/>
      <c r="E23" s="40"/>
      <c r="F23" s="40"/>
      <c r="G23" s="24"/>
      <c r="H23" s="40"/>
      <c r="I23" s="40"/>
      <c r="J23" s="40"/>
      <c r="K23" s="40"/>
      <c r="L23" s="40"/>
      <c r="M23" s="41"/>
      <c r="N23" s="66"/>
      <c r="O23" s="66"/>
      <c r="P23" s="66"/>
      <c r="Q23" s="66"/>
    </row>
    <row r="24" spans="1:17">
      <c r="A24" s="23" t="s">
        <v>13</v>
      </c>
      <c r="B24" s="8">
        <f t="shared" ref="B24:M24" si="2">ROUND((B13*B18*B22),4)</f>
        <v>1.0812999999999999</v>
      </c>
      <c r="C24" s="8">
        <f t="shared" si="2"/>
        <v>0.96179999999999999</v>
      </c>
      <c r="D24" s="8">
        <f t="shared" si="2"/>
        <v>1.0327999999999999</v>
      </c>
      <c r="E24" s="8">
        <f t="shared" si="2"/>
        <v>1.0246</v>
      </c>
      <c r="F24" s="20">
        <f t="shared" si="2"/>
        <v>1.0370999999999999</v>
      </c>
      <c r="G24" s="8">
        <f t="shared" si="2"/>
        <v>1.0686</v>
      </c>
      <c r="H24" s="8">
        <f t="shared" si="2"/>
        <v>1.0036</v>
      </c>
      <c r="I24" s="59">
        <f t="shared" si="2"/>
        <v>0.93440000000000001</v>
      </c>
      <c r="J24" s="59">
        <f t="shared" si="2"/>
        <v>0.97740000000000005</v>
      </c>
      <c r="K24" s="59">
        <f t="shared" si="2"/>
        <v>0.99</v>
      </c>
      <c r="L24" s="59">
        <f t="shared" si="2"/>
        <v>0.93379999999999996</v>
      </c>
      <c r="M24" s="60">
        <f t="shared" si="2"/>
        <v>0.96879999999999999</v>
      </c>
      <c r="N24" s="8">
        <f>ROUND((N13*N18*N22),4)</f>
        <v>1.0215000000000001</v>
      </c>
      <c r="O24" s="60">
        <f>ROUND((O13*O18*O22),4)</f>
        <v>0.96440000000000003</v>
      </c>
      <c r="P24" s="60">
        <f>ROUND((P13*P18*P22),4)</f>
        <v>1.0855999999999999</v>
      </c>
      <c r="Q24" s="60">
        <f>ROUND((Q13*Q18*Q22),4)</f>
        <v>1.0663</v>
      </c>
    </row>
    <row r="25" spans="1:17">
      <c r="A25" s="44" t="s">
        <v>22</v>
      </c>
      <c r="B25" s="8">
        <f>B24*100-100</f>
        <v>8.1299999999999955</v>
      </c>
      <c r="C25" s="21">
        <f t="shared" ref="C25:M25" si="3">C24*100-100</f>
        <v>-3.8200000000000074</v>
      </c>
      <c r="D25" s="8">
        <f t="shared" si="3"/>
        <v>3.2800000000000011</v>
      </c>
      <c r="E25" s="8">
        <f t="shared" si="3"/>
        <v>2.4599999999999937</v>
      </c>
      <c r="F25" s="26">
        <f t="shared" si="3"/>
        <v>3.7099999999999937</v>
      </c>
      <c r="G25" s="8">
        <f t="shared" si="3"/>
        <v>6.8599999999999994</v>
      </c>
      <c r="H25" s="8">
        <f t="shared" si="3"/>
        <v>0.35999999999999943</v>
      </c>
      <c r="I25" s="21">
        <f t="shared" si="3"/>
        <v>-6.5600000000000023</v>
      </c>
      <c r="J25" s="21">
        <f t="shared" si="3"/>
        <v>-2.2599999999999909</v>
      </c>
      <c r="K25" s="25">
        <f t="shared" si="3"/>
        <v>-1</v>
      </c>
      <c r="L25" s="101">
        <f t="shared" si="3"/>
        <v>-6.6200000000000045</v>
      </c>
      <c r="M25" s="101">
        <f t="shared" si="3"/>
        <v>-3.1200000000000045</v>
      </c>
      <c r="N25" s="67">
        <f>N24*100-100</f>
        <v>2.1500000000000057</v>
      </c>
      <c r="O25" s="105">
        <f>O24*100-100</f>
        <v>-3.5600000000000023</v>
      </c>
      <c r="P25" s="67">
        <f>P24*100-100</f>
        <v>8.5599999999999881</v>
      </c>
      <c r="Q25" s="104">
        <f>Q24*100-100</f>
        <v>6.6299999999999955</v>
      </c>
    </row>
    <row r="26" spans="1:17" ht="12" customHeight="1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68"/>
      <c r="O26" s="68"/>
      <c r="P26" s="68"/>
      <c r="Q26" s="68"/>
    </row>
    <row r="27" spans="1:17">
      <c r="A27" s="13" t="s">
        <v>16</v>
      </c>
      <c r="B27" s="13">
        <v>2002</v>
      </c>
      <c r="C27" s="13">
        <v>2003</v>
      </c>
      <c r="D27" s="13">
        <v>2004</v>
      </c>
      <c r="E27" s="13">
        <v>2005</v>
      </c>
      <c r="F27" s="13">
        <v>2006</v>
      </c>
      <c r="G27" s="13">
        <v>2007</v>
      </c>
      <c r="H27" s="13">
        <v>2008</v>
      </c>
      <c r="I27" s="13">
        <v>2009</v>
      </c>
      <c r="J27" s="13">
        <v>2010</v>
      </c>
      <c r="K27" s="13">
        <v>2011</v>
      </c>
      <c r="L27" s="13"/>
      <c r="M27" s="14"/>
      <c r="N27" s="14"/>
      <c r="O27" s="14"/>
      <c r="P27" s="14"/>
      <c r="Q27" s="14"/>
    </row>
    <row r="28" spans="1:17">
      <c r="A28" s="13" t="s">
        <v>17</v>
      </c>
      <c r="B28" s="13">
        <v>2003</v>
      </c>
      <c r="C28" s="13">
        <v>2004</v>
      </c>
      <c r="D28" s="13">
        <v>2005</v>
      </c>
      <c r="E28" s="13">
        <v>2006</v>
      </c>
      <c r="F28" s="13">
        <v>2007</v>
      </c>
      <c r="G28" s="13">
        <v>2008</v>
      </c>
      <c r="H28" s="13">
        <v>2009</v>
      </c>
      <c r="I28" s="13">
        <v>2010</v>
      </c>
      <c r="J28" s="13">
        <v>2011</v>
      </c>
      <c r="K28" s="13">
        <v>2012</v>
      </c>
      <c r="L28" s="13"/>
      <c r="M28" s="14"/>
      <c r="N28" s="14"/>
      <c r="O28" s="14"/>
      <c r="P28" s="14"/>
      <c r="Q28" s="14"/>
    </row>
    <row r="29" spans="1:17">
      <c r="A29" s="13" t="s">
        <v>18</v>
      </c>
      <c r="B29" s="13">
        <v>2004</v>
      </c>
      <c r="C29" s="13">
        <v>2005</v>
      </c>
      <c r="D29" s="13">
        <v>2006</v>
      </c>
      <c r="E29" s="13">
        <v>2007</v>
      </c>
      <c r="F29" s="13">
        <v>2008</v>
      </c>
      <c r="G29" s="13">
        <v>2009</v>
      </c>
      <c r="H29" s="13">
        <v>2010</v>
      </c>
      <c r="I29" s="13">
        <v>2011</v>
      </c>
      <c r="J29" s="13">
        <v>2012</v>
      </c>
      <c r="K29" s="13">
        <v>2013</v>
      </c>
      <c r="L29" s="13"/>
      <c r="M29" s="14"/>
      <c r="N29" s="14"/>
      <c r="O29" s="14"/>
      <c r="P29" s="14"/>
      <c r="Q29" s="14"/>
    </row>
    <row r="30" spans="1:17">
      <c r="A30" s="34" t="s">
        <v>23</v>
      </c>
      <c r="B30" s="48"/>
      <c r="C30" s="48"/>
      <c r="D30" s="36"/>
      <c r="E30" s="36"/>
      <c r="F30" s="36"/>
      <c r="G30" s="36"/>
      <c r="H30" s="36"/>
      <c r="I30" s="36"/>
      <c r="J30" s="36"/>
      <c r="K30" s="36"/>
      <c r="L30" s="36"/>
      <c r="M30" s="37"/>
      <c r="N30" s="65"/>
      <c r="O30" s="65"/>
      <c r="P30" s="65"/>
      <c r="Q30" s="65"/>
    </row>
    <row r="31" spans="1:17">
      <c r="A31" s="15">
        <v>1</v>
      </c>
      <c r="B31" s="17"/>
      <c r="C31" s="114">
        <v>2</v>
      </c>
      <c r="D31" s="115"/>
      <c r="E31" s="115"/>
      <c r="F31" s="115"/>
      <c r="G31" s="116"/>
      <c r="H31" s="17"/>
      <c r="I31" s="111">
        <v>3</v>
      </c>
      <c r="J31" s="127"/>
      <c r="K31" s="127"/>
      <c r="L31" s="127"/>
      <c r="M31" s="127"/>
      <c r="N31" s="50"/>
      <c r="O31" s="50"/>
      <c r="P31" s="50"/>
      <c r="Q31" s="50"/>
    </row>
    <row r="32" spans="1:17" ht="36.75" customHeight="1">
      <c r="A32" s="16">
        <v>1</v>
      </c>
      <c r="B32" s="117" t="s">
        <v>0</v>
      </c>
      <c r="C32" s="118" t="s">
        <v>42</v>
      </c>
      <c r="D32" s="118"/>
      <c r="E32" s="118"/>
      <c r="F32" s="118"/>
      <c r="G32" s="118"/>
      <c r="H32" s="117" t="s">
        <v>0</v>
      </c>
      <c r="I32" s="118" t="s">
        <v>39</v>
      </c>
      <c r="J32" s="119"/>
      <c r="K32" s="119"/>
      <c r="L32" s="119"/>
      <c r="M32" s="119"/>
      <c r="N32" s="50"/>
      <c r="O32" s="50"/>
      <c r="P32" s="50"/>
      <c r="Q32" s="50"/>
    </row>
    <row r="33" spans="1:20" ht="36.75" customHeight="1">
      <c r="A33" s="93" t="s">
        <v>40</v>
      </c>
      <c r="B33" s="117"/>
      <c r="C33" s="118" t="s">
        <v>43</v>
      </c>
      <c r="D33" s="118"/>
      <c r="E33" s="118"/>
      <c r="F33" s="118"/>
      <c r="G33" s="118"/>
      <c r="H33" s="117"/>
      <c r="I33" s="117">
        <v>1</v>
      </c>
      <c r="J33" s="120"/>
      <c r="K33" s="120"/>
      <c r="L33" s="120"/>
      <c r="M33" s="120"/>
      <c r="N33" s="50"/>
      <c r="O33" s="50"/>
      <c r="P33" s="50"/>
      <c r="Q33" s="50"/>
    </row>
    <row r="34" spans="1:20" ht="7.5" customHeight="1">
      <c r="A34" s="49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89"/>
      <c r="N34" s="92"/>
      <c r="O34" s="92"/>
      <c r="P34" s="90"/>
      <c r="Q34" s="90"/>
    </row>
    <row r="35" spans="1:20">
      <c r="A35" s="3" t="s">
        <v>3</v>
      </c>
      <c r="B35" s="111" t="s">
        <v>9</v>
      </c>
      <c r="C35" s="112"/>
      <c r="D35" s="112"/>
      <c r="E35" s="112"/>
      <c r="F35" s="112"/>
      <c r="G35" s="112"/>
      <c r="H35" s="112"/>
      <c r="I35" s="112"/>
      <c r="J35" s="113"/>
      <c r="K35" s="91"/>
      <c r="L35" s="91"/>
      <c r="M35" s="87"/>
      <c r="N35" s="87"/>
      <c r="O35" s="87"/>
      <c r="P35" s="83"/>
      <c r="Q35" s="83"/>
    </row>
    <row r="36" spans="1:20">
      <c r="A36" s="3"/>
      <c r="B36" s="4">
        <v>2004</v>
      </c>
      <c r="C36" s="5" t="s">
        <v>4</v>
      </c>
      <c r="D36" s="5" t="s">
        <v>5</v>
      </c>
      <c r="E36" s="5" t="s">
        <v>6</v>
      </c>
      <c r="F36" s="5" t="s">
        <v>7</v>
      </c>
      <c r="G36" s="5" t="s">
        <v>8</v>
      </c>
      <c r="H36" s="5">
        <v>2010</v>
      </c>
      <c r="I36" s="5">
        <v>2011</v>
      </c>
      <c r="J36" s="6">
        <v>2012</v>
      </c>
      <c r="K36" s="6">
        <v>2013</v>
      </c>
      <c r="L36" s="6">
        <v>2014</v>
      </c>
      <c r="M36" s="77">
        <v>2015</v>
      </c>
      <c r="N36" s="77">
        <v>2016</v>
      </c>
      <c r="O36" s="6">
        <v>2017</v>
      </c>
      <c r="P36" s="6">
        <v>2018</v>
      </c>
      <c r="Q36" s="15">
        <v>2019</v>
      </c>
    </row>
    <row r="37" spans="1:20" ht="24">
      <c r="A37" s="93" t="s">
        <v>21</v>
      </c>
      <c r="B37" s="11">
        <v>1.026</v>
      </c>
      <c r="C37" s="94">
        <v>1.008</v>
      </c>
      <c r="D37" s="94">
        <v>1.0149999999999999</v>
      </c>
      <c r="E37" s="94">
        <v>1.0325</v>
      </c>
      <c r="F37" s="94">
        <v>1.0249999999999999</v>
      </c>
      <c r="G37" s="94">
        <v>1.0249999999999999</v>
      </c>
      <c r="H37" s="94">
        <v>1.0375000000000001</v>
      </c>
      <c r="I37" s="94">
        <v>1.0175000000000001</v>
      </c>
      <c r="J37" s="94">
        <v>1.0275000000000001</v>
      </c>
      <c r="K37" s="94">
        <v>1.0225</v>
      </c>
      <c r="L37" s="94">
        <v>1.0325</v>
      </c>
      <c r="M37" s="73">
        <v>1.02</v>
      </c>
      <c r="N37" s="73">
        <f>M48</f>
        <v>1.0125</v>
      </c>
      <c r="O37" s="73">
        <f>N48</f>
        <v>1.0089999999999999</v>
      </c>
      <c r="P37" s="95">
        <v>1.008</v>
      </c>
      <c r="Q37" s="78">
        <v>1.014</v>
      </c>
    </row>
    <row r="38" spans="1:20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1"/>
      <c r="N38" s="66"/>
      <c r="O38" s="82"/>
      <c r="P38" s="98"/>
      <c r="Q38" s="66"/>
    </row>
    <row r="39" spans="1:20" s="7" customFormat="1">
      <c r="A39" s="3" t="s">
        <v>10</v>
      </c>
      <c r="B39" s="3">
        <f t="shared" ref="B39:M39" si="4">$A$5/B37</f>
        <v>0.97465886939571145</v>
      </c>
      <c r="C39" s="3">
        <f t="shared" si="4"/>
        <v>0.99206349206349209</v>
      </c>
      <c r="D39" s="3">
        <f t="shared" si="4"/>
        <v>0.98522167487684742</v>
      </c>
      <c r="E39" s="3">
        <f t="shared" si="4"/>
        <v>0.96852300242130751</v>
      </c>
      <c r="F39" s="3">
        <f t="shared" si="4"/>
        <v>0.97560975609756106</v>
      </c>
      <c r="G39" s="3">
        <f t="shared" si="4"/>
        <v>0.97560975609756106</v>
      </c>
      <c r="H39" s="3">
        <f t="shared" si="4"/>
        <v>0.96385542168674687</v>
      </c>
      <c r="I39" s="3">
        <f t="shared" si="4"/>
        <v>0.98280098280098271</v>
      </c>
      <c r="J39" s="3">
        <f t="shared" si="4"/>
        <v>0.97323600973236002</v>
      </c>
      <c r="K39" s="18">
        <f t="shared" si="4"/>
        <v>0.97799511002444994</v>
      </c>
      <c r="L39" s="18">
        <f t="shared" si="4"/>
        <v>0.96852300242130751</v>
      </c>
      <c r="M39" s="70">
        <f t="shared" si="4"/>
        <v>0.98039215686274506</v>
      </c>
      <c r="N39" s="79">
        <f>$A$5/N37</f>
        <v>0.98765432098765438</v>
      </c>
      <c r="O39" s="80">
        <f>$A$5/O37</f>
        <v>0.99108027750247785</v>
      </c>
      <c r="P39" s="99">
        <f>$A$5/P37</f>
        <v>0.99206349206349209</v>
      </c>
      <c r="Q39" s="106">
        <f>$A$5/Q37</f>
        <v>0.98619329388560162</v>
      </c>
    </row>
    <row r="40" spans="1:20">
      <c r="A40" s="4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74"/>
      <c r="N40" s="66"/>
      <c r="O40" s="82"/>
      <c r="P40" s="98"/>
      <c r="Q40" s="66"/>
    </row>
    <row r="41" spans="1:20" ht="24">
      <c r="A41" s="96" t="s">
        <v>14</v>
      </c>
      <c r="B41" s="95">
        <v>109.5</v>
      </c>
      <c r="C41" s="95">
        <v>111</v>
      </c>
      <c r="D41" s="95">
        <v>112.7</v>
      </c>
      <c r="E41" s="95">
        <v>114.2</v>
      </c>
      <c r="F41" s="94">
        <v>101.29</v>
      </c>
      <c r="G41" s="94">
        <v>104.54</v>
      </c>
      <c r="H41" s="94">
        <v>104.74</v>
      </c>
      <c r="I41" s="94">
        <v>106.44</v>
      </c>
      <c r="J41" s="94">
        <v>109.23</v>
      </c>
      <c r="K41" s="94">
        <v>112.09</v>
      </c>
      <c r="L41" s="27">
        <v>112.5</v>
      </c>
      <c r="M41" s="73">
        <v>116.58</v>
      </c>
      <c r="N41" s="73">
        <v>117.77</v>
      </c>
      <c r="O41" s="73">
        <v>100.76</v>
      </c>
      <c r="P41" s="95">
        <v>102.11</v>
      </c>
      <c r="Q41" s="78">
        <v>104.28</v>
      </c>
      <c r="T41" s="110">
        <f>Q41/Q42</f>
        <v>1.0212515914210165</v>
      </c>
    </row>
    <row r="42" spans="1:20" ht="26.25" customHeight="1">
      <c r="A42" s="96" t="s">
        <v>15</v>
      </c>
      <c r="B42" s="95">
        <v>107.4</v>
      </c>
      <c r="C42" s="95">
        <v>109.5</v>
      </c>
      <c r="D42" s="95">
        <v>110.9</v>
      </c>
      <c r="E42" s="95">
        <v>112.7</v>
      </c>
      <c r="F42" s="94">
        <v>99.83</v>
      </c>
      <c r="G42" s="94">
        <v>101.29</v>
      </c>
      <c r="H42" s="94">
        <v>104.54</v>
      </c>
      <c r="I42" s="94">
        <v>104.74</v>
      </c>
      <c r="J42" s="94">
        <v>106.44</v>
      </c>
      <c r="K42" s="94">
        <v>109.58</v>
      </c>
      <c r="L42" s="27">
        <v>110.64</v>
      </c>
      <c r="M42" s="73">
        <v>115.54</v>
      </c>
      <c r="N42" s="73">
        <v>116.58</v>
      </c>
      <c r="O42" s="73">
        <v>101</v>
      </c>
      <c r="P42" s="95">
        <v>100.76</v>
      </c>
      <c r="Q42" s="78">
        <v>102.11</v>
      </c>
    </row>
    <row r="43" spans="1:20">
      <c r="A43" s="43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1"/>
      <c r="N43" s="66"/>
      <c r="O43" s="82"/>
      <c r="P43" s="98"/>
      <c r="Q43" s="66"/>
    </row>
    <row r="44" spans="1:20" s="7" customFormat="1">
      <c r="A44" s="3" t="s">
        <v>11</v>
      </c>
      <c r="B44" s="3">
        <f t="shared" ref="B44:M44" si="5">B41/B42</f>
        <v>1.0195530726256983</v>
      </c>
      <c r="C44" s="3">
        <f t="shared" si="5"/>
        <v>1.0136986301369864</v>
      </c>
      <c r="D44" s="3">
        <f t="shared" si="5"/>
        <v>1.0162308385933272</v>
      </c>
      <c r="E44" s="3">
        <f t="shared" si="5"/>
        <v>1.0133096716947649</v>
      </c>
      <c r="F44" s="3">
        <f t="shared" si="5"/>
        <v>1.014624862265852</v>
      </c>
      <c r="G44" s="3">
        <f t="shared" si="5"/>
        <v>1.0320860894461448</v>
      </c>
      <c r="H44" s="3">
        <f t="shared" si="5"/>
        <v>1.0019131432944326</v>
      </c>
      <c r="I44" s="3">
        <f>1+((I41-I42)/I42)</f>
        <v>1.0162306664120679</v>
      </c>
      <c r="J44" s="3">
        <f t="shared" si="5"/>
        <v>1.0262119503945886</v>
      </c>
      <c r="K44" s="18">
        <f t="shared" si="5"/>
        <v>1.0229056397152765</v>
      </c>
      <c r="L44" s="18">
        <f t="shared" si="5"/>
        <v>1.0168112798264641</v>
      </c>
      <c r="M44" s="70">
        <f t="shared" si="5"/>
        <v>1.0090012117015752</v>
      </c>
      <c r="N44" s="80">
        <f>N41/N42</f>
        <v>1.0102075827757764</v>
      </c>
      <c r="O44" s="80">
        <f>O41/O42</f>
        <v>0.99762376237623762</v>
      </c>
      <c r="P44" s="99">
        <f>P41/P42</f>
        <v>1.0133981738785232</v>
      </c>
      <c r="Q44" s="106">
        <f>Q41/Q42</f>
        <v>1.0212515914210165</v>
      </c>
    </row>
    <row r="45" spans="1:20">
      <c r="A45" s="42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1"/>
      <c r="N45" s="66"/>
      <c r="O45" s="82"/>
      <c r="P45" s="98"/>
      <c r="Q45" s="66"/>
    </row>
    <row r="46" spans="1:20" ht="28.5" customHeight="1">
      <c r="A46" s="96" t="s">
        <v>41</v>
      </c>
      <c r="B46" s="95">
        <v>1.008</v>
      </c>
      <c r="C46" s="95">
        <v>1.0149999999999999</v>
      </c>
      <c r="D46" s="95">
        <v>1.0325</v>
      </c>
      <c r="E46" s="95">
        <v>1.0249999999999999</v>
      </c>
      <c r="F46" s="9">
        <v>1.0249999999999999</v>
      </c>
      <c r="G46" s="94">
        <v>1.0375000000000001</v>
      </c>
      <c r="H46" s="94">
        <v>1.0175000000000001</v>
      </c>
      <c r="I46" s="94">
        <v>1.0275000000000001</v>
      </c>
      <c r="J46" s="94">
        <v>1.0225</v>
      </c>
      <c r="K46" s="94">
        <v>1.0325</v>
      </c>
      <c r="L46" s="94">
        <v>1.02</v>
      </c>
      <c r="M46" s="73">
        <v>1.0125</v>
      </c>
      <c r="N46" s="73">
        <v>1.0089999999999999</v>
      </c>
      <c r="O46" s="73">
        <v>1.008</v>
      </c>
      <c r="P46" s="95">
        <v>1.014</v>
      </c>
      <c r="Q46" s="78">
        <v>1.016</v>
      </c>
    </row>
    <row r="47" spans="1:20">
      <c r="A47" s="42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1"/>
      <c r="N47" s="66"/>
      <c r="O47" s="82"/>
      <c r="P47" s="98"/>
      <c r="Q47" s="66"/>
    </row>
    <row r="48" spans="1:20" s="7" customFormat="1">
      <c r="A48" s="3" t="s">
        <v>12</v>
      </c>
      <c r="B48" s="3">
        <f t="shared" ref="B48:Q48" si="6">B46/$I$6</f>
        <v>1.008</v>
      </c>
      <c r="C48" s="3">
        <f t="shared" si="6"/>
        <v>1.0149999999999999</v>
      </c>
      <c r="D48" s="3">
        <f t="shared" si="6"/>
        <v>1.0325</v>
      </c>
      <c r="E48" s="3">
        <f t="shared" si="6"/>
        <v>1.0249999999999999</v>
      </c>
      <c r="F48" s="3">
        <f t="shared" si="6"/>
        <v>1.0249999999999999</v>
      </c>
      <c r="G48" s="3">
        <f t="shared" si="6"/>
        <v>1.0375000000000001</v>
      </c>
      <c r="H48" s="3">
        <f t="shared" si="6"/>
        <v>1.0175000000000001</v>
      </c>
      <c r="I48" s="3">
        <f t="shared" si="6"/>
        <v>1.0275000000000001</v>
      </c>
      <c r="J48" s="3">
        <f t="shared" si="6"/>
        <v>1.0225</v>
      </c>
      <c r="K48" s="3">
        <f t="shared" si="6"/>
        <v>1.0325</v>
      </c>
      <c r="L48" s="18">
        <f t="shared" si="6"/>
        <v>1.02</v>
      </c>
      <c r="M48" s="75">
        <f t="shared" si="6"/>
        <v>1.0125</v>
      </c>
      <c r="N48" s="81">
        <f t="shared" si="6"/>
        <v>1.0089999999999999</v>
      </c>
      <c r="O48" s="81">
        <f t="shared" si="6"/>
        <v>1.008</v>
      </c>
      <c r="P48" s="96">
        <f t="shared" si="6"/>
        <v>1.014</v>
      </c>
      <c r="Q48" s="107">
        <f t="shared" si="6"/>
        <v>1.016</v>
      </c>
    </row>
    <row r="49" spans="1:17">
      <c r="A49" s="42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1"/>
      <c r="N49" s="66"/>
      <c r="O49" s="66"/>
      <c r="P49" s="66"/>
      <c r="Q49" s="66"/>
    </row>
    <row r="50" spans="1:17" ht="24">
      <c r="A50" s="3" t="s">
        <v>19</v>
      </c>
      <c r="B50" s="10">
        <f t="shared" ref="B50:M50" si="7">ROUND((B39*B44*B48),4)</f>
        <v>1.0017</v>
      </c>
      <c r="C50" s="10">
        <f t="shared" si="7"/>
        <v>1.0206999999999999</v>
      </c>
      <c r="D50" s="10">
        <f t="shared" si="7"/>
        <v>1.0338000000000001</v>
      </c>
      <c r="E50" s="10">
        <f t="shared" si="7"/>
        <v>1.0059</v>
      </c>
      <c r="F50" s="10">
        <f t="shared" si="7"/>
        <v>1.0145999999999999</v>
      </c>
      <c r="G50" s="10">
        <f t="shared" si="7"/>
        <v>1.0447</v>
      </c>
      <c r="H50" s="10">
        <f t="shared" si="7"/>
        <v>0.98260000000000003</v>
      </c>
      <c r="I50" s="10">
        <f t="shared" si="7"/>
        <v>1.0262</v>
      </c>
      <c r="J50" s="10">
        <f t="shared" si="7"/>
        <v>1.0212000000000001</v>
      </c>
      <c r="K50" s="10">
        <f t="shared" si="7"/>
        <v>1.0328999999999999</v>
      </c>
      <c r="L50" s="10">
        <f t="shared" si="7"/>
        <v>1.0044999999999999</v>
      </c>
      <c r="M50" s="10">
        <f t="shared" si="7"/>
        <v>1.0016</v>
      </c>
      <c r="N50" s="10">
        <f>ROUND((N39*N44*N48),4)</f>
        <v>1.0066999999999999</v>
      </c>
      <c r="O50" s="10">
        <f>ROUND((O39*O44*O48),4)</f>
        <v>0.99660000000000004</v>
      </c>
      <c r="P50" s="10">
        <f>ROUND((P39*P44*P48),4)</f>
        <v>1.0194000000000001</v>
      </c>
      <c r="Q50" s="10">
        <f>ROUND((Q39*Q44*Q48),4)</f>
        <v>1.0233000000000001</v>
      </c>
    </row>
    <row r="51" spans="1:17">
      <c r="A51" s="44" t="s">
        <v>22</v>
      </c>
      <c r="B51" s="8">
        <f t="shared" ref="B51:M51" si="8">B50*100-100</f>
        <v>0.17000000000000171</v>
      </c>
      <c r="C51" s="8">
        <f t="shared" si="8"/>
        <v>2.0699999999999932</v>
      </c>
      <c r="D51" s="8">
        <f t="shared" si="8"/>
        <v>3.3800000000000097</v>
      </c>
      <c r="E51" s="8">
        <f t="shared" si="8"/>
        <v>0.59000000000000341</v>
      </c>
      <c r="F51" s="8">
        <f t="shared" si="8"/>
        <v>1.4599999999999937</v>
      </c>
      <c r="G51" s="8">
        <f t="shared" si="8"/>
        <v>4.4699999999999989</v>
      </c>
      <c r="H51" s="21">
        <f t="shared" si="8"/>
        <v>-1.7399999999999949</v>
      </c>
      <c r="I51" s="8">
        <f t="shared" si="8"/>
        <v>2.6200000000000045</v>
      </c>
      <c r="J51" s="8">
        <f t="shared" si="8"/>
        <v>2.1200000000000045</v>
      </c>
      <c r="K51" s="22">
        <f t="shared" si="8"/>
        <v>3.289999999999992</v>
      </c>
      <c r="L51" s="8">
        <f t="shared" si="8"/>
        <v>0.44999999999998863</v>
      </c>
      <c r="M51" s="10">
        <f t="shared" si="8"/>
        <v>0.1600000000000108</v>
      </c>
      <c r="N51" s="10">
        <f>N50*100-100</f>
        <v>0.66999999999998749</v>
      </c>
      <c r="O51" s="108">
        <f>O50*100-100</f>
        <v>-0.3399999999999892</v>
      </c>
      <c r="P51" s="10">
        <f>P50*100-100</f>
        <v>1.9400000000000119</v>
      </c>
      <c r="Q51" s="109">
        <f>Q50*100-100</f>
        <v>2.3300000000000125</v>
      </c>
    </row>
    <row r="52" spans="1:17" ht="7.5" customHeight="1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7"/>
      <c r="N52" s="68"/>
      <c r="O52" s="68"/>
      <c r="P52" s="68"/>
      <c r="Q52" s="68"/>
    </row>
    <row r="53" spans="1:17">
      <c r="A53" s="13" t="s">
        <v>16</v>
      </c>
      <c r="B53" s="13">
        <v>2002</v>
      </c>
      <c r="C53" s="13">
        <v>2003</v>
      </c>
      <c r="D53" s="13">
        <v>2004</v>
      </c>
      <c r="E53" s="13">
        <v>2005</v>
      </c>
      <c r="F53" s="13">
        <v>2006</v>
      </c>
      <c r="G53" s="13">
        <v>2007</v>
      </c>
      <c r="H53" s="13">
        <v>2008</v>
      </c>
      <c r="I53" s="13">
        <v>2009</v>
      </c>
      <c r="J53" s="13">
        <v>2010</v>
      </c>
      <c r="K53" s="13">
        <v>2011</v>
      </c>
      <c r="L53" s="13">
        <v>2012</v>
      </c>
      <c r="M53" s="14">
        <v>2013</v>
      </c>
      <c r="N53" s="14">
        <v>2014</v>
      </c>
      <c r="O53" s="14">
        <v>2015</v>
      </c>
      <c r="P53" s="14">
        <v>2016</v>
      </c>
      <c r="Q53" s="14">
        <v>2017</v>
      </c>
    </row>
    <row r="54" spans="1:17">
      <c r="A54" s="13" t="s">
        <v>17</v>
      </c>
      <c r="B54" s="13">
        <v>2003</v>
      </c>
      <c r="C54" s="13">
        <v>2004</v>
      </c>
      <c r="D54" s="13">
        <v>2005</v>
      </c>
      <c r="E54" s="13">
        <v>2006</v>
      </c>
      <c r="F54" s="13">
        <v>2007</v>
      </c>
      <c r="G54" s="13">
        <v>2008</v>
      </c>
      <c r="H54" s="13">
        <v>2009</v>
      </c>
      <c r="I54" s="13">
        <v>2010</v>
      </c>
      <c r="J54" s="13">
        <v>2011</v>
      </c>
      <c r="K54" s="13">
        <v>2012</v>
      </c>
      <c r="L54" s="13">
        <v>2013</v>
      </c>
      <c r="M54" s="14">
        <v>2014</v>
      </c>
      <c r="N54" s="14">
        <v>2015</v>
      </c>
      <c r="O54" s="14">
        <v>2016</v>
      </c>
      <c r="P54" s="14">
        <v>2017</v>
      </c>
      <c r="Q54" s="14">
        <v>2018</v>
      </c>
    </row>
    <row r="55" spans="1:17">
      <c r="A55" s="13" t="s">
        <v>18</v>
      </c>
      <c r="B55" s="13">
        <v>2004</v>
      </c>
      <c r="C55" s="13">
        <v>2005</v>
      </c>
      <c r="D55" s="13">
        <v>2006</v>
      </c>
      <c r="E55" s="13">
        <v>2007</v>
      </c>
      <c r="F55" s="13">
        <v>2008</v>
      </c>
      <c r="G55" s="13">
        <v>2009</v>
      </c>
      <c r="H55" s="13">
        <v>2010</v>
      </c>
      <c r="I55" s="13">
        <v>2011</v>
      </c>
      <c r="J55" s="13">
        <v>2012</v>
      </c>
      <c r="K55" s="13">
        <v>2013</v>
      </c>
      <c r="L55" s="13">
        <v>2014</v>
      </c>
      <c r="M55" s="14">
        <v>2015</v>
      </c>
      <c r="N55" s="14">
        <v>2016</v>
      </c>
      <c r="O55" s="14">
        <v>2017</v>
      </c>
      <c r="P55" s="14">
        <v>2018</v>
      </c>
      <c r="Q55" s="14">
        <v>2019</v>
      </c>
    </row>
    <row r="56" spans="1:17" ht="12.75" customHeight="1">
      <c r="K56" s="2"/>
    </row>
    <row r="59" spans="1:17" ht="5.25" customHeight="1">
      <c r="K59" s="2"/>
    </row>
    <row r="61" spans="1:17" ht="5.25" customHeight="1">
      <c r="K61" s="2"/>
    </row>
    <row r="63" spans="1:17" ht="6.75" customHeight="1"/>
  </sheetData>
  <mergeCells count="20">
    <mergeCell ref="I4:M4"/>
    <mergeCell ref="I31:M31"/>
    <mergeCell ref="C4:G4"/>
    <mergeCell ref="A6:A7"/>
    <mergeCell ref="I5:M5"/>
    <mergeCell ref="I6:M7"/>
    <mergeCell ref="C5:G5"/>
    <mergeCell ref="C6:G7"/>
    <mergeCell ref="H5:H7"/>
    <mergeCell ref="B5:B7"/>
    <mergeCell ref="B35:J35"/>
    <mergeCell ref="C31:G31"/>
    <mergeCell ref="B9:J9"/>
    <mergeCell ref="B32:B33"/>
    <mergeCell ref="C32:G32"/>
    <mergeCell ref="C33:G33"/>
    <mergeCell ref="H32:H33"/>
    <mergeCell ref="I32:M32"/>
    <mergeCell ref="I33:M33"/>
    <mergeCell ref="F15:M16"/>
  </mergeCells>
  <phoneticPr fontId="1" type="noConversion"/>
  <pageMargins left="0.25" right="0.25" top="0.75" bottom="0.75" header="0.3" footer="0.3"/>
  <pageSetup paperSize="9" scale="56" orientation="landscape" r:id="rId1"/>
  <headerFooter alignWithMargins="0">
    <oddFooter>&amp;C&amp;Z&amp;F</oddFooter>
  </headerFooter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showGridLines="0" workbookViewId="0"/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>
      <c r="B1" s="51" t="s">
        <v>25</v>
      </c>
      <c r="C1" s="51"/>
      <c r="D1" s="55"/>
      <c r="E1" s="55"/>
      <c r="F1" s="55"/>
    </row>
    <row r="2" spans="2:6">
      <c r="B2" s="51" t="s">
        <v>26</v>
      </c>
      <c r="C2" s="51"/>
      <c r="D2" s="55"/>
      <c r="E2" s="55"/>
      <c r="F2" s="55"/>
    </row>
    <row r="3" spans="2:6">
      <c r="B3" s="52"/>
      <c r="C3" s="52"/>
      <c r="D3" s="56"/>
      <c r="E3" s="56"/>
      <c r="F3" s="56"/>
    </row>
    <row r="4" spans="2:6" ht="51">
      <c r="B4" s="52" t="s">
        <v>27</v>
      </c>
      <c r="C4" s="52"/>
      <c r="D4" s="56"/>
      <c r="E4" s="56"/>
      <c r="F4" s="56"/>
    </row>
    <row r="5" spans="2:6">
      <c r="B5" s="52"/>
      <c r="C5" s="52"/>
      <c r="D5" s="56"/>
      <c r="E5" s="56"/>
      <c r="F5" s="56"/>
    </row>
    <row r="6" spans="2:6" ht="25.5">
      <c r="B6" s="51" t="s">
        <v>28</v>
      </c>
      <c r="C6" s="51"/>
      <c r="D6" s="55"/>
      <c r="E6" s="55" t="s">
        <v>29</v>
      </c>
      <c r="F6" s="55" t="s">
        <v>30</v>
      </c>
    </row>
    <row r="7" spans="2:6" ht="13.5" thickBot="1">
      <c r="B7" s="52"/>
      <c r="C7" s="52"/>
      <c r="D7" s="56"/>
      <c r="E7" s="56"/>
      <c r="F7" s="56"/>
    </row>
    <row r="8" spans="2:6" ht="39" thickBot="1">
      <c r="B8" s="53" t="s">
        <v>31</v>
      </c>
      <c r="C8" s="54"/>
      <c r="D8" s="57"/>
      <c r="E8" s="57">
        <v>6</v>
      </c>
      <c r="F8" s="58" t="s">
        <v>32</v>
      </c>
    </row>
    <row r="9" spans="2:6">
      <c r="B9" s="52"/>
      <c r="C9" s="52"/>
      <c r="D9" s="56"/>
      <c r="E9" s="56"/>
      <c r="F9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%stijging normbedragen miv 2008</vt:lpstr>
      <vt:lpstr>Compatibiliteitsrapport</vt:lpstr>
    </vt:vector>
  </TitlesOfParts>
  <Company>VNG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satte_s</dc:creator>
  <cp:lastModifiedBy>Irma Verlaan</cp:lastModifiedBy>
  <cp:lastPrinted>2018-10-01T14:21:29Z</cp:lastPrinted>
  <dcterms:created xsi:type="dcterms:W3CDTF">2009-10-05T12:59:39Z</dcterms:created>
  <dcterms:modified xsi:type="dcterms:W3CDTF">2018-11-27T15:13:25Z</dcterms:modified>
</cp:coreProperties>
</file>