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vng-my.sharepoint.com/personal/peter_vancorler_vng_nl/Documents/Onderwijshuisvesting/normbedragen/oktober 2022/"/>
    </mc:Choice>
  </mc:AlternateContent>
  <xr:revisionPtr revIDLastSave="1" documentId="8_{ADE6B075-DB6A-4344-855E-D40307D1EEB0}" xr6:coauthVersionLast="47" xr6:coauthVersionMax="47" xr10:uidLastSave="{62516354-50D9-4698-879A-FA9316FBE232}"/>
  <bookViews>
    <workbookView xWindow="-37500" yWindow="-3300" windowWidth="28800" windowHeight="15460" xr2:uid="{00000000-000D-0000-FFFF-FFFF00000000}"/>
  </bookViews>
  <sheets>
    <sheet name="%stijging normbedragen miv 2008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3" i="4" l="1"/>
  <c r="U22" i="4"/>
  <c r="U39" i="4"/>
  <c r="U44" i="4"/>
  <c r="U48" i="4"/>
  <c r="T39" i="4"/>
  <c r="T44" i="4"/>
  <c r="T48" i="4"/>
  <c r="R22" i="4"/>
  <c r="S22" i="4"/>
  <c r="T22" i="4"/>
  <c r="T24" i="4" s="1"/>
  <c r="T25" i="4" s="1"/>
  <c r="T13" i="4"/>
  <c r="U24" i="4" l="1"/>
  <c r="U25" i="4" s="1"/>
  <c r="U50" i="4"/>
  <c r="U51" i="4" s="1"/>
  <c r="T50" i="4"/>
  <c r="T51" i="4" s="1"/>
  <c r="S44" i="4"/>
  <c r="R44" i="4"/>
  <c r="S13" i="4"/>
  <c r="S48" i="4" l="1"/>
  <c r="S39" i="4"/>
  <c r="S24" i="4"/>
  <c r="S25" i="4" s="1"/>
  <c r="S50" i="4" l="1"/>
  <c r="S51" i="4" s="1"/>
  <c r="R48" i="4"/>
  <c r="R39" i="4"/>
  <c r="R13" i="4"/>
  <c r="R24" i="4" l="1"/>
  <c r="R25" i="4" s="1"/>
  <c r="R50" i="4"/>
  <c r="R51" i="4" s="1"/>
  <c r="Q48" i="4"/>
  <c r="Q44" i="4"/>
  <c r="Q39" i="4"/>
  <c r="Q22" i="4"/>
  <c r="Q13" i="4"/>
  <c r="Q24" i="4" s="1"/>
  <c r="Q25" i="4" s="1"/>
  <c r="Q50" i="4" l="1"/>
  <c r="Q51" i="4" s="1"/>
  <c r="P13" i="4" l="1"/>
  <c r="P22" i="4"/>
  <c r="P39" i="4"/>
  <c r="P44" i="4"/>
  <c r="P48" i="4"/>
  <c r="P24" i="4" l="1"/>
  <c r="P25" i="4" s="1"/>
  <c r="P50" i="4"/>
  <c r="P51" i="4" s="1"/>
  <c r="M18" i="4"/>
  <c r="O48" i="4" l="1"/>
  <c r="O44" i="4"/>
  <c r="O22" i="4"/>
  <c r="M44" i="4" l="1"/>
  <c r="M39" i="4"/>
  <c r="N48" i="4" l="1"/>
  <c r="O37" i="4" s="1"/>
  <c r="O39" i="4" s="1"/>
  <c r="O50" i="4" s="1"/>
  <c r="O51" i="4" s="1"/>
  <c r="N44" i="4"/>
  <c r="N22" i="4"/>
  <c r="O11" i="4" s="1"/>
  <c r="O13" i="4" s="1"/>
  <c r="O24" i="4" s="1"/>
  <c r="O25" i="4" s="1"/>
  <c r="L18" i="4"/>
  <c r="L13" i="4"/>
  <c r="L24" i="4" s="1"/>
  <c r="L25" i="4" s="1"/>
  <c r="K11" i="4"/>
  <c r="K13" i="4" s="1"/>
  <c r="K18" i="4"/>
  <c r="J20" i="4"/>
  <c r="I44" i="4"/>
  <c r="I39" i="4"/>
  <c r="I48" i="4"/>
  <c r="I18" i="4"/>
  <c r="I22" i="4"/>
  <c r="I13" i="4"/>
  <c r="M48" i="4"/>
  <c r="L39" i="4"/>
  <c r="L44" i="4"/>
  <c r="L48" i="4"/>
  <c r="K39" i="4"/>
  <c r="K44" i="4"/>
  <c r="K48" i="4"/>
  <c r="K50" i="4" s="1"/>
  <c r="K51" i="4" s="1"/>
  <c r="J39" i="4"/>
  <c r="J44" i="4"/>
  <c r="J48" i="4"/>
  <c r="H39" i="4"/>
  <c r="H44" i="4"/>
  <c r="H48" i="4"/>
  <c r="G39" i="4"/>
  <c r="G44" i="4"/>
  <c r="G48" i="4"/>
  <c r="F39" i="4"/>
  <c r="F44" i="4"/>
  <c r="F48" i="4"/>
  <c r="E39" i="4"/>
  <c r="E44" i="4"/>
  <c r="E48" i="4"/>
  <c r="D39" i="4"/>
  <c r="D44" i="4"/>
  <c r="D48" i="4"/>
  <c r="C39" i="4"/>
  <c r="C44" i="4"/>
  <c r="C48" i="4"/>
  <c r="B39" i="4"/>
  <c r="B44" i="4"/>
  <c r="B48" i="4"/>
  <c r="H13" i="4"/>
  <c r="H22" i="4"/>
  <c r="H24" i="4" s="1"/>
  <c r="H25" i="4" s="1"/>
  <c r="C13" i="4"/>
  <c r="C18" i="4"/>
  <c r="C22" i="4"/>
  <c r="D13" i="4"/>
  <c r="D18" i="4"/>
  <c r="D22" i="4"/>
  <c r="E13" i="4"/>
  <c r="E18" i="4"/>
  <c r="E22" i="4"/>
  <c r="F13" i="4"/>
  <c r="F22" i="4"/>
  <c r="G13" i="4"/>
  <c r="G24" i="4" s="1"/>
  <c r="G25" i="4" s="1"/>
  <c r="G22" i="4"/>
  <c r="J13" i="4"/>
  <c r="J22" i="4"/>
  <c r="J24" i="4"/>
  <c r="J25" i="4" s="1"/>
  <c r="K22" i="4"/>
  <c r="L22" i="4"/>
  <c r="M11" i="4" s="1"/>
  <c r="M13" i="4" s="1"/>
  <c r="M22" i="4"/>
  <c r="N11" i="4" s="1"/>
  <c r="N13" i="4" s="1"/>
  <c r="B13" i="4"/>
  <c r="B18" i="4"/>
  <c r="B22" i="4"/>
  <c r="F24" i="4" l="1"/>
  <c r="F25" i="4" s="1"/>
  <c r="C50" i="4"/>
  <c r="C51" i="4" s="1"/>
  <c r="G50" i="4"/>
  <c r="G51" i="4" s="1"/>
  <c r="N24" i="4"/>
  <c r="N25" i="4" s="1"/>
  <c r="L50" i="4"/>
  <c r="L51" i="4" s="1"/>
  <c r="E24" i="4"/>
  <c r="E25" i="4" s="1"/>
  <c r="E50" i="4"/>
  <c r="E51" i="4" s="1"/>
  <c r="F50" i="4"/>
  <c r="F51" i="4" s="1"/>
  <c r="J50" i="4"/>
  <c r="J51" i="4" s="1"/>
  <c r="B24" i="4"/>
  <c r="B25" i="4" s="1"/>
  <c r="K24" i="4"/>
  <c r="K25" i="4" s="1"/>
  <c r="N37" i="4"/>
  <c r="N39" i="4" s="1"/>
  <c r="N50" i="4" s="1"/>
  <c r="N51" i="4" s="1"/>
  <c r="M50" i="4"/>
  <c r="M51" i="4" s="1"/>
  <c r="M24" i="4"/>
  <c r="M25" i="4" s="1"/>
  <c r="D24" i="4"/>
  <c r="D25" i="4" s="1"/>
  <c r="B50" i="4"/>
  <c r="B51" i="4" s="1"/>
  <c r="H50" i="4"/>
  <c r="H51" i="4" s="1"/>
  <c r="I24" i="4"/>
  <c r="I25" i="4" s="1"/>
  <c r="I50" i="4"/>
  <c r="I51" i="4" s="1"/>
  <c r="C24" i="4"/>
  <c r="C25" i="4" s="1"/>
  <c r="D50" i="4"/>
  <c r="D51" i="4" s="1"/>
</calcChain>
</file>

<file path=xl/sharedStrings.xml><?xml version="1.0" encoding="utf-8"?>
<sst xmlns="http://schemas.openxmlformats.org/spreadsheetml/2006/main" count="53" uniqueCount="36">
  <si>
    <t>Basisgegevens tbv. berekening aanpassen normbedragen - aangepaste formules m.i.v. 2008</t>
  </si>
  <si>
    <t>Formule INVESTERINGEN : bouwkosten</t>
  </si>
  <si>
    <t>x</t>
  </si>
  <si>
    <t>Prijsindexcijfer nieuwbouwwoningen jaar t, tweede kwartaal (bron CBS StatLine, outputprijsindex bouwkosten, 2015=100)</t>
  </si>
  <si>
    <t>MEV jaar t + 1, bruto investeringen door bedrijven in woningen (bron CPB, Middelen en bestedingen, bijlage 4.3)</t>
  </si>
  <si>
    <t>MEV, jaar t, bruto investeringen door bedrijven in woningen (bron CPB, Middelen en bestedingen, bijlage 4.3)</t>
  </si>
  <si>
    <t>Berekening:</t>
  </si>
  <si>
    <t>jaar</t>
  </si>
  <si>
    <t>2005</t>
  </si>
  <si>
    <t>2006</t>
  </si>
  <si>
    <t>2007</t>
  </si>
  <si>
    <t>2008</t>
  </si>
  <si>
    <t>2009</t>
  </si>
  <si>
    <t>MEV jaar t; bruto investeringen door bedrijven in woningen (bron CPB, Middelen en bestedingen 2021, bijlage 4.3)</t>
  </si>
  <si>
    <t>Uitkomst formule 1</t>
  </si>
  <si>
    <t>Prijsindexcijfer nieuwbouwwoningen jaar t, tweede kwartaal (bron CBS, kerncijfers bouwnijverheid incl. BTW</t>
  </si>
  <si>
    <t>M.i.v. 2013 wordt gehanteerd het percentage stijging zoals opgenomen in publicatie van het CBS: Nieuwbouwwoningen met outputindex 2010 = 100</t>
  </si>
  <si>
    <t>Prijsindexcijfer nieuwbouwwoningen jaar t - 1 (definitief), tweede kwartaal (bron CBS, kerncijfers bouwnijverheid incl. BTW</t>
  </si>
  <si>
    <t>Uitkomst formule 2</t>
  </si>
  <si>
    <t>MEV jaar t + 1 ; bruto investeringen door bedrijven in woningen (bron CPB, Middelen en bestedingen 2022, bijlage 4.3)</t>
  </si>
  <si>
    <t>Uitkomst formule 3</t>
  </si>
  <si>
    <t>Saldo stijging bouwkosten</t>
  </si>
  <si>
    <r>
      <t xml:space="preserve">Percentage </t>
    </r>
    <r>
      <rPr>
        <b/>
        <sz val="9"/>
        <color indexed="40"/>
        <rFont val="Arial"/>
        <family val="2"/>
      </rPr>
      <t>stijging</t>
    </r>
    <r>
      <rPr>
        <b/>
        <sz val="9"/>
        <rFont val="Arial"/>
        <family val="2"/>
      </rPr>
      <t>/</t>
    </r>
    <r>
      <rPr>
        <b/>
        <sz val="9"/>
        <color indexed="10"/>
        <rFont val="Arial"/>
        <family val="2"/>
      </rPr>
      <t>daling</t>
    </r>
  </si>
  <si>
    <t>jaar T - 1</t>
  </si>
  <si>
    <t>jaar T</t>
  </si>
  <si>
    <t>jaar T + 1</t>
  </si>
  <si>
    <t>Formule EXPLOITATIE : eerste inrichting onderwijsleerpakket en meubilair / klokuren gymnastiek</t>
  </si>
  <si>
    <t>Consumentenprijsindex alle huishoudens jaar t per 1 juli (bron kerncijfers CBS StatLine 2015=100)</t>
  </si>
  <si>
    <t>MEV, jaar t+1, prijsmutatie netto materiële overheidsconsumptie (bron CBS kerngegevens collectieve sector,bijlage 11)</t>
  </si>
  <si>
    <t>MEV, jaar t, prijsmutatie netto materiële overheidsconsumptie (bron CPB kerngegevens collectieve sector, bijlage 11)</t>
  </si>
  <si>
    <t>Consumentenprijsindex alle huishoudens jaar t-1 per 1 juli (bron kerncijfers CBS Staline 2015=100)</t>
  </si>
  <si>
    <t>MEV, jaar t, prijsmutatie netto materiële overheidsconsumptie IMOC (kerngegevens collectieve sector/financiën)</t>
  </si>
  <si>
    <t>Consumentenprijsindex alle huishoudens jaar t per 1 juli (bron kerncijfers CBS)</t>
  </si>
  <si>
    <t>Consumentenprijsindex alle huishoudens jaar t-1 per 1 juli (bron kerncijfers CBS)</t>
  </si>
  <si>
    <t>MEV, jaar t+1, prijsmutatie netto materiële overheidsconsumptie IMOC (bron CPB kerngegevens collectieve sector/financiën)</t>
  </si>
  <si>
    <t>Saldo stijging eerste inrichting onderwijsleerpakket / meubuilair en klokuren gymnastiek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</si>
</sst>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00"/>
  </numFmts>
  <fonts count="9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b/>
      <sz val="9"/>
      <color indexed="40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2" fillId="0" borderId="1" xfId="0" quotePrefix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/>
    <xf numFmtId="0" fontId="2" fillId="2" borderId="1" xfId="0" applyFont="1" applyFill="1" applyBorder="1" applyAlignment="1">
      <alignment vertical="top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2" fontId="2" fillId="4" borderId="0" xfId="0" applyNumberFormat="1" applyFont="1" applyFill="1" applyAlignment="1">
      <alignment vertical="top" wrapText="1"/>
    </xf>
    <xf numFmtId="0" fontId="2" fillId="7" borderId="1" xfId="0" applyFont="1" applyFill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/>
    <xf numFmtId="0" fontId="0" fillId="0" borderId="4" xfId="0" applyBorder="1"/>
    <xf numFmtId="0" fontId="2" fillId="0" borderId="5" xfId="0" applyFont="1" applyBorder="1"/>
    <xf numFmtId="0" fontId="0" fillId="0" borderId="6" xfId="0" applyBorder="1"/>
    <xf numFmtId="0" fontId="3" fillId="0" borderId="5" xfId="0" applyFont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6" xfId="0" applyFont="1" applyFill="1" applyBorder="1"/>
    <xf numFmtId="0" fontId="0" fillId="0" borderId="5" xfId="0" applyBorder="1"/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2" fillId="5" borderId="5" xfId="0" applyFont="1" applyFill="1" applyBorder="1"/>
    <xf numFmtId="0" fontId="2" fillId="5" borderId="0" xfId="0" applyFont="1" applyFill="1"/>
    <xf numFmtId="0" fontId="2" fillId="5" borderId="6" xfId="0" applyFont="1" applyFill="1" applyBorder="1"/>
    <xf numFmtId="0" fontId="3" fillId="3" borderId="5" xfId="0" applyFont="1" applyFill="1" applyBorder="1"/>
    <xf numFmtId="0" fontId="0" fillId="0" borderId="7" xfId="0" applyBorder="1"/>
    <xf numFmtId="164" fontId="7" fillId="2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165" fontId="3" fillId="8" borderId="1" xfId="0" applyNumberFormat="1" applyFont="1" applyFill="1" applyBorder="1" applyAlignment="1">
      <alignment vertical="top" wrapText="1"/>
    </xf>
    <xf numFmtId="0" fontId="2" fillId="8" borderId="0" xfId="0" applyFont="1" applyFill="1" applyAlignment="1">
      <alignment vertical="top" wrapText="1"/>
    </xf>
    <xf numFmtId="0" fontId="2" fillId="8" borderId="6" xfId="0" applyFont="1" applyFill="1" applyBorder="1" applyAlignment="1">
      <alignment vertical="top" wrapText="1"/>
    </xf>
    <xf numFmtId="164" fontId="3" fillId="8" borderId="1" xfId="0" applyNumberFormat="1" applyFont="1" applyFill="1" applyBorder="1" applyAlignment="1">
      <alignment vertical="top" wrapText="1"/>
    </xf>
    <xf numFmtId="0" fontId="2" fillId="3" borderId="7" xfId="0" applyFont="1" applyFill="1" applyBorder="1"/>
    <xf numFmtId="0" fontId="2" fillId="0" borderId="7" xfId="0" applyFont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5" borderId="7" xfId="0" applyFont="1" applyFill="1" applyBorder="1"/>
    <xf numFmtId="164" fontId="2" fillId="9" borderId="1" xfId="0" applyNumberFormat="1" applyFont="1" applyFill="1" applyBorder="1" applyAlignment="1">
      <alignment horizontal="center" vertical="center" wrapText="1"/>
    </xf>
    <xf numFmtId="164" fontId="2" fillId="10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vertical="top" wrapText="1"/>
    </xf>
    <xf numFmtId="0" fontId="0" fillId="9" borderId="7" xfId="0" applyFill="1" applyBorder="1"/>
    <xf numFmtId="0" fontId="2" fillId="9" borderId="1" xfId="0" applyFont="1" applyFill="1" applyBorder="1" applyAlignment="1">
      <alignment horizontal="center" vertical="top" wrapText="1"/>
    </xf>
    <xf numFmtId="0" fontId="2" fillId="11" borderId="1" xfId="0" applyFont="1" applyFill="1" applyBorder="1" applyAlignment="1">
      <alignment horizontal="center" vertical="center" wrapText="1"/>
    </xf>
    <xf numFmtId="165" fontId="2" fillId="9" borderId="1" xfId="0" applyNumberFormat="1" applyFont="1" applyFill="1" applyBorder="1" applyAlignment="1">
      <alignment vertical="top" wrapText="1"/>
    </xf>
    <xf numFmtId="164" fontId="2" fillId="9" borderId="1" xfId="0" applyNumberFormat="1" applyFont="1" applyFill="1" applyBorder="1" applyAlignment="1">
      <alignment vertical="top" wrapText="1"/>
    </xf>
    <xf numFmtId="0" fontId="2" fillId="9" borderId="1" xfId="0" applyFont="1" applyFill="1" applyBorder="1" applyAlignment="1">
      <alignment vertical="top" wrapText="1"/>
    </xf>
    <xf numFmtId="0" fontId="2" fillId="9" borderId="7" xfId="0" applyFont="1" applyFill="1" applyBorder="1" applyAlignment="1">
      <alignment vertical="top" wrapText="1"/>
    </xf>
    <xf numFmtId="0" fontId="0" fillId="0" borderId="10" xfId="0" applyBorder="1"/>
    <xf numFmtId="0" fontId="0" fillId="0" borderId="3" xfId="0" applyBorder="1"/>
    <xf numFmtId="0" fontId="0" fillId="0" borderId="12" xfId="0" applyBorder="1"/>
    <xf numFmtId="0" fontId="0" fillId="0" borderId="9" xfId="0" applyBorder="1"/>
    <xf numFmtId="0" fontId="0" fillId="0" borderId="13" xfId="0" applyBorder="1"/>
    <xf numFmtId="0" fontId="0" fillId="3" borderId="0" xfId="0" applyFill="1"/>
    <xf numFmtId="0" fontId="0" fillId="3" borderId="4" xfId="0" applyFill="1" applyBorder="1"/>
    <xf numFmtId="0" fontId="2" fillId="0" borderId="9" xfId="0" applyFont="1" applyBorder="1"/>
    <xf numFmtId="0" fontId="0" fillId="3" borderId="9" xfId="0" applyFill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top" wrapText="1"/>
    </xf>
    <xf numFmtId="0" fontId="2" fillId="6" borderId="14" xfId="0" applyFont="1" applyFill="1" applyBorder="1" applyAlignment="1">
      <alignment vertical="top" wrapText="1"/>
    </xf>
    <xf numFmtId="164" fontId="3" fillId="10" borderId="1" xfId="0" applyNumberFormat="1" applyFont="1" applyFill="1" applyBorder="1" applyAlignment="1">
      <alignment vertical="top" wrapText="1"/>
    </xf>
    <xf numFmtId="0" fontId="3" fillId="10" borderId="1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2" fillId="6" borderId="7" xfId="0" applyFont="1" applyFill="1" applyBorder="1" applyAlignment="1">
      <alignment vertical="top" wrapText="1"/>
    </xf>
    <xf numFmtId="164" fontId="3" fillId="11" borderId="1" xfId="0" applyNumberFormat="1" applyFont="1" applyFill="1" applyBorder="1" applyAlignment="1">
      <alignment vertical="top" wrapText="1"/>
    </xf>
    <xf numFmtId="0" fontId="3" fillId="11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top" wrapText="1"/>
    </xf>
    <xf numFmtId="0" fontId="8" fillId="0" borderId="7" xfId="0" applyFont="1" applyBorder="1"/>
    <xf numFmtId="0" fontId="2" fillId="10" borderId="1" xfId="0" applyFont="1" applyFill="1" applyBorder="1" applyAlignment="1">
      <alignment horizontal="center" vertical="center" wrapText="1"/>
    </xf>
    <xf numFmtId="14" fontId="0" fillId="0" borderId="4" xfId="0" applyNumberFormat="1" applyBorder="1"/>
    <xf numFmtId="0" fontId="2" fillId="0" borderId="7" xfId="0" applyFont="1" applyBorder="1" applyAlignment="1">
      <alignment horizontal="center" vertical="top" wrapText="1"/>
    </xf>
    <xf numFmtId="0" fontId="2" fillId="10" borderId="1" xfId="0" applyFont="1" applyFill="1" applyBorder="1" applyAlignment="1">
      <alignment vertical="top" wrapText="1"/>
    </xf>
    <xf numFmtId="0" fontId="3" fillId="0" borderId="2" xfId="0" applyFont="1" applyBorder="1"/>
    <xf numFmtId="164" fontId="3" fillId="9" borderId="1" xfId="0" applyNumberFormat="1" applyFont="1" applyFill="1" applyBorder="1" applyAlignment="1">
      <alignment vertical="top" wrapText="1"/>
    </xf>
    <xf numFmtId="165" fontId="3" fillId="0" borderId="1" xfId="0" applyNumberFormat="1" applyFont="1" applyBorder="1" applyAlignment="1">
      <alignment vertical="top" wrapText="1"/>
    </xf>
    <xf numFmtId="0" fontId="3" fillId="9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1" xfId="0" applyBorder="1" applyAlignment="1"/>
    <xf numFmtId="0" fontId="0" fillId="0" borderId="8" xfId="0" applyBorder="1" applyAlignme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0" fillId="0" borderId="10" xfId="0" applyBorder="1" applyAlignment="1">
      <alignment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0" borderId="4" xfId="0" applyBorder="1" applyAlignment="1">
      <alignment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0" fillId="0" borderId="13" xfId="0" applyBorder="1" applyAlignment="1">
      <alignment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3"/>
  <sheetViews>
    <sheetView tabSelected="1" zoomScaleNormal="100" workbookViewId="0">
      <selection activeCell="T48" sqref="T48"/>
    </sheetView>
  </sheetViews>
  <sheetFormatPr defaultRowHeight="12.5"/>
  <cols>
    <col min="1" max="1" width="56.81640625" style="1" customWidth="1"/>
    <col min="2" max="3" width="7.1796875" style="1" customWidth="1"/>
    <col min="4" max="4" width="7" style="1" customWidth="1"/>
    <col min="5" max="5" width="7.1796875" style="1" customWidth="1"/>
    <col min="6" max="6" width="6.81640625" style="1" customWidth="1"/>
    <col min="7" max="8" width="7.1796875" style="1" customWidth="1"/>
    <col min="9" max="10" width="7.54296875" style="1" customWidth="1"/>
    <col min="11" max="11" width="8.54296875" style="1" customWidth="1"/>
    <col min="12" max="12" width="9.1796875" style="1" customWidth="1"/>
    <col min="13" max="15" width="9.1796875" customWidth="1"/>
    <col min="18" max="18" width="9.54296875" bestFit="1" customWidth="1"/>
  </cols>
  <sheetData>
    <row r="1" spans="1:21">
      <c r="A1" s="88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62"/>
      <c r="N1" s="62"/>
      <c r="O1" s="62"/>
      <c r="P1" s="23"/>
      <c r="Q1" s="23"/>
      <c r="R1" s="85"/>
      <c r="S1" s="23"/>
      <c r="T1" s="23"/>
      <c r="U1" s="23"/>
    </row>
    <row r="2" spans="1:21">
      <c r="A2" s="24"/>
      <c r="P2" s="25"/>
      <c r="Q2" s="25"/>
      <c r="R2" s="25"/>
      <c r="S2" s="25"/>
      <c r="T2" s="25"/>
      <c r="U2" s="25"/>
    </row>
    <row r="3" spans="1:21">
      <c r="A3" s="26" t="s">
        <v>1</v>
      </c>
      <c r="N3" s="63"/>
      <c r="O3" s="63"/>
      <c r="P3" s="65"/>
      <c r="Q3" s="65"/>
      <c r="R3" s="65"/>
      <c r="S3" s="65"/>
      <c r="T3" s="65"/>
      <c r="U3" s="65"/>
    </row>
    <row r="4" spans="1:21" ht="13">
      <c r="A4" s="12">
        <v>1</v>
      </c>
      <c r="B4" s="14"/>
      <c r="C4" s="95">
        <v>2</v>
      </c>
      <c r="D4" s="96"/>
      <c r="E4" s="96"/>
      <c r="F4" s="96"/>
      <c r="G4" s="97"/>
      <c r="H4" s="14"/>
      <c r="I4" s="92">
        <v>3</v>
      </c>
      <c r="J4" s="108"/>
      <c r="K4" s="108"/>
      <c r="L4" s="108"/>
      <c r="M4" s="109"/>
      <c r="N4" s="63"/>
      <c r="O4" s="63"/>
      <c r="P4" s="65"/>
      <c r="Q4" s="65"/>
      <c r="R4" s="65"/>
      <c r="S4" s="65"/>
      <c r="T4" s="65"/>
      <c r="U4" s="65"/>
    </row>
    <row r="5" spans="1:21" ht="42" customHeight="1">
      <c r="A5" s="2">
        <v>1</v>
      </c>
      <c r="B5" s="98" t="s">
        <v>2</v>
      </c>
      <c r="C5" s="116" t="s">
        <v>3</v>
      </c>
      <c r="D5" s="117"/>
      <c r="E5" s="117"/>
      <c r="F5" s="117"/>
      <c r="G5" s="118"/>
      <c r="H5" s="98" t="s">
        <v>2</v>
      </c>
      <c r="I5" s="99" t="s">
        <v>4</v>
      </c>
      <c r="J5" s="110"/>
      <c r="K5" s="110"/>
      <c r="L5" s="110"/>
      <c r="M5" s="111"/>
      <c r="N5" s="64"/>
      <c r="O5" s="64"/>
      <c r="P5" s="61"/>
      <c r="Q5" s="61"/>
      <c r="R5" s="61"/>
      <c r="S5" s="61"/>
      <c r="T5" s="61"/>
      <c r="U5" s="61"/>
    </row>
    <row r="6" spans="1:21">
      <c r="A6" s="99" t="s">
        <v>5</v>
      </c>
      <c r="B6" s="98"/>
      <c r="C6" s="119"/>
      <c r="D6" s="120"/>
      <c r="E6" s="120"/>
      <c r="F6" s="120"/>
      <c r="G6" s="121"/>
      <c r="H6" s="98"/>
      <c r="I6" s="112">
        <v>1</v>
      </c>
      <c r="J6" s="113"/>
      <c r="K6" s="113"/>
      <c r="L6" s="113"/>
      <c r="M6" s="113"/>
      <c r="P6" s="25"/>
      <c r="Q6" s="25"/>
      <c r="R6" s="25"/>
      <c r="S6" s="25"/>
      <c r="T6" s="25"/>
      <c r="U6" s="25"/>
    </row>
    <row r="7" spans="1:21" ht="24.75" customHeight="1">
      <c r="A7" s="100"/>
      <c r="B7" s="98"/>
      <c r="C7" s="122"/>
      <c r="D7" s="123"/>
      <c r="E7" s="123"/>
      <c r="F7" s="123"/>
      <c r="G7" s="124"/>
      <c r="H7" s="98"/>
      <c r="I7" s="114"/>
      <c r="J7" s="115"/>
      <c r="K7" s="115"/>
      <c r="L7" s="115"/>
      <c r="M7" s="115"/>
      <c r="N7" s="63"/>
      <c r="O7" s="63"/>
      <c r="P7" s="65"/>
      <c r="Q7" s="65"/>
      <c r="R7" s="65"/>
      <c r="S7" s="65"/>
      <c r="T7" s="65"/>
      <c r="U7" s="65"/>
    </row>
    <row r="8" spans="1:21" ht="6" customHeight="1">
      <c r="A8" s="27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9"/>
      <c r="N8" s="46"/>
      <c r="O8" s="46"/>
      <c r="P8" s="46"/>
      <c r="Q8" s="46"/>
      <c r="R8" s="46"/>
      <c r="S8" s="46"/>
      <c r="T8" s="46"/>
      <c r="U8" s="46"/>
    </row>
    <row r="9" spans="1:21">
      <c r="A9" s="17" t="s">
        <v>6</v>
      </c>
      <c r="B9" s="92" t="s">
        <v>7</v>
      </c>
      <c r="C9" s="93"/>
      <c r="D9" s="93"/>
      <c r="E9" s="93"/>
      <c r="F9" s="93"/>
      <c r="G9" s="93"/>
      <c r="H9" s="93"/>
      <c r="I9" s="93"/>
      <c r="J9" s="93"/>
      <c r="M9" s="25"/>
      <c r="N9" s="39"/>
      <c r="O9" s="39"/>
      <c r="P9" s="39"/>
      <c r="Q9" s="39"/>
      <c r="R9" s="39"/>
      <c r="S9" s="39"/>
      <c r="T9" s="39"/>
      <c r="U9" s="39"/>
    </row>
    <row r="10" spans="1:21">
      <c r="A10" s="17"/>
      <c r="B10" s="3">
        <v>2004</v>
      </c>
      <c r="C10" s="2" t="s">
        <v>8</v>
      </c>
      <c r="D10" s="2" t="s">
        <v>9</v>
      </c>
      <c r="E10" s="2" t="s">
        <v>10</v>
      </c>
      <c r="F10" s="2" t="s">
        <v>11</v>
      </c>
      <c r="G10" s="2" t="s">
        <v>12</v>
      </c>
      <c r="H10" s="2">
        <v>2010</v>
      </c>
      <c r="I10" s="2">
        <v>2011</v>
      </c>
      <c r="J10" s="3">
        <v>2012</v>
      </c>
      <c r="K10" s="3">
        <v>2013</v>
      </c>
      <c r="L10" s="3">
        <v>2014</v>
      </c>
      <c r="M10" s="55">
        <v>2015</v>
      </c>
      <c r="N10" s="3">
        <v>2016</v>
      </c>
      <c r="O10" s="3">
        <v>2017</v>
      </c>
      <c r="P10" s="3">
        <v>2018</v>
      </c>
      <c r="Q10" s="3">
        <v>2019</v>
      </c>
      <c r="R10" s="3">
        <v>2020</v>
      </c>
      <c r="S10" s="12">
        <v>2021</v>
      </c>
      <c r="T10" s="86">
        <v>2022</v>
      </c>
      <c r="U10" s="86">
        <v>2023</v>
      </c>
    </row>
    <row r="11" spans="1:21" ht="23">
      <c r="A11" s="70" t="s">
        <v>13</v>
      </c>
      <c r="B11" s="71">
        <v>1.04</v>
      </c>
      <c r="C11" s="71">
        <v>1.0225</v>
      </c>
      <c r="D11" s="71">
        <v>1.01</v>
      </c>
      <c r="E11" s="71">
        <v>1.0175000000000001</v>
      </c>
      <c r="F11" s="71">
        <v>1.0175000000000001</v>
      </c>
      <c r="G11" s="71">
        <v>1.0275000000000001</v>
      </c>
      <c r="H11" s="71">
        <v>1.03</v>
      </c>
      <c r="I11" s="71">
        <v>1.0225</v>
      </c>
      <c r="J11" s="71">
        <v>1.0175000000000001</v>
      </c>
      <c r="K11" s="71">
        <f>1-0.0075</f>
        <v>0.99250000000000005</v>
      </c>
      <c r="L11" s="71">
        <v>1.0225</v>
      </c>
      <c r="M11" s="50">
        <f>L22</f>
        <v>1.0125</v>
      </c>
      <c r="N11" s="50">
        <f>M22</f>
        <v>1.0175000000000001</v>
      </c>
      <c r="O11" s="50">
        <f>N22</f>
        <v>1.0169999999999999</v>
      </c>
      <c r="P11" s="8">
        <v>1.0269999999999999</v>
      </c>
      <c r="Q11" s="8">
        <v>1.0209999999999999</v>
      </c>
      <c r="R11" s="8">
        <v>1.028</v>
      </c>
      <c r="S11" s="8">
        <v>1.022</v>
      </c>
      <c r="T11" s="125">
        <v>1.0169999999999999</v>
      </c>
      <c r="U11" s="51">
        <v>1.04</v>
      </c>
    </row>
    <row r="12" spans="1:21">
      <c r="A12" s="30"/>
      <c r="B12" s="31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32"/>
      <c r="N12" s="47"/>
      <c r="O12" s="60"/>
      <c r="P12" s="47"/>
      <c r="Q12" s="47"/>
      <c r="R12" s="47"/>
      <c r="S12" s="47"/>
      <c r="T12" s="47"/>
      <c r="U12" s="47"/>
    </row>
    <row r="13" spans="1:21" s="4" customFormat="1" ht="13">
      <c r="A13" s="17" t="s">
        <v>14</v>
      </c>
      <c r="B13" s="82">
        <f t="shared" ref="B13:M13" si="0">$A$5/B11</f>
        <v>0.96153846153846145</v>
      </c>
      <c r="C13" s="82">
        <f t="shared" si="0"/>
        <v>0.97799511002444994</v>
      </c>
      <c r="D13" s="82">
        <f t="shared" si="0"/>
        <v>0.99009900990099009</v>
      </c>
      <c r="E13" s="82">
        <f t="shared" si="0"/>
        <v>0.98280098280098271</v>
      </c>
      <c r="F13" s="82">
        <f t="shared" si="0"/>
        <v>0.98280098280098271</v>
      </c>
      <c r="G13" s="82">
        <f t="shared" si="0"/>
        <v>0.97323600973236002</v>
      </c>
      <c r="H13" s="82">
        <f t="shared" si="0"/>
        <v>0.970873786407767</v>
      </c>
      <c r="I13" s="82">
        <f t="shared" si="0"/>
        <v>0.97799511002444994</v>
      </c>
      <c r="J13" s="82">
        <f t="shared" si="0"/>
        <v>0.98280098280098271</v>
      </c>
      <c r="K13" s="82">
        <f>$A$5/K11</f>
        <v>1.0075566750629723</v>
      </c>
      <c r="L13" s="82">
        <f t="shared" si="0"/>
        <v>0.97799511002444994</v>
      </c>
      <c r="M13" s="89">
        <f t="shared" si="0"/>
        <v>0.98765432098765438</v>
      </c>
      <c r="N13" s="89">
        <f t="shared" ref="N13:R13" si="1">$A$5/N11</f>
        <v>0.98280098280098271</v>
      </c>
      <c r="O13" s="58">
        <f t="shared" si="1"/>
        <v>0.98328416912487715</v>
      </c>
      <c r="P13" s="72">
        <f t="shared" si="1"/>
        <v>0.97370983446932824</v>
      </c>
      <c r="Q13" s="72">
        <f t="shared" si="1"/>
        <v>0.97943192948090119</v>
      </c>
      <c r="R13" s="72">
        <f t="shared" si="1"/>
        <v>0.97276264591439687</v>
      </c>
      <c r="S13" s="82">
        <f>$A$5/S11</f>
        <v>0.97847358121330719</v>
      </c>
      <c r="T13" s="126">
        <f>$A$5/T11</f>
        <v>0.98328416912487715</v>
      </c>
      <c r="U13" s="74">
        <f>$A$5/U11</f>
        <v>0.96153846153846145</v>
      </c>
    </row>
    <row r="14" spans="1:21">
      <c r="A14" s="34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32"/>
      <c r="N14" s="47"/>
      <c r="O14" s="60"/>
      <c r="P14" s="47"/>
      <c r="Q14" s="47"/>
      <c r="R14" s="47"/>
      <c r="S14" s="47"/>
      <c r="T14" s="47"/>
      <c r="U14" s="47"/>
    </row>
    <row r="15" spans="1:21" ht="23">
      <c r="A15" s="70" t="s">
        <v>15</v>
      </c>
      <c r="B15" s="71">
        <v>152</v>
      </c>
      <c r="C15" s="71">
        <v>148</v>
      </c>
      <c r="D15" s="71">
        <v>122</v>
      </c>
      <c r="E15" s="71">
        <v>125</v>
      </c>
      <c r="F15" s="102" t="s">
        <v>16</v>
      </c>
      <c r="G15" s="103"/>
      <c r="H15" s="103"/>
      <c r="I15" s="103"/>
      <c r="J15" s="103"/>
      <c r="K15" s="103"/>
      <c r="L15" s="103"/>
      <c r="M15" s="104"/>
      <c r="N15" s="54"/>
      <c r="O15" s="54"/>
      <c r="P15" s="39"/>
      <c r="Q15" s="39"/>
      <c r="R15" s="83"/>
      <c r="S15" s="39"/>
      <c r="T15" s="39"/>
      <c r="U15" s="39"/>
    </row>
    <row r="16" spans="1:21" ht="26.25" customHeight="1">
      <c r="A16" s="70" t="s">
        <v>17</v>
      </c>
      <c r="B16" s="71">
        <v>138.19999999999999</v>
      </c>
      <c r="C16" s="71">
        <v>152</v>
      </c>
      <c r="D16" s="71">
        <v>119</v>
      </c>
      <c r="E16" s="71">
        <v>122</v>
      </c>
      <c r="F16" s="105"/>
      <c r="G16" s="106"/>
      <c r="H16" s="106"/>
      <c r="I16" s="106"/>
      <c r="J16" s="106"/>
      <c r="K16" s="106"/>
      <c r="L16" s="106"/>
      <c r="M16" s="107"/>
      <c r="N16" s="54"/>
      <c r="O16" s="54"/>
      <c r="P16" s="39"/>
      <c r="Q16" s="39"/>
      <c r="R16" s="83"/>
      <c r="S16" s="39"/>
      <c r="T16" s="39"/>
      <c r="U16" s="39"/>
    </row>
    <row r="17" spans="1:21">
      <c r="A17" s="33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43"/>
      <c r="M17" s="44"/>
      <c r="N17" s="47"/>
      <c r="O17" s="60"/>
      <c r="P17" s="47"/>
      <c r="Q17" s="47"/>
      <c r="R17" s="47"/>
      <c r="S17" s="47"/>
      <c r="T17" s="47"/>
      <c r="U17" s="47"/>
    </row>
    <row r="18" spans="1:21" s="4" customFormat="1" ht="13">
      <c r="A18" s="17" t="s">
        <v>18</v>
      </c>
      <c r="B18" s="17">
        <f>B15/B16</f>
        <v>1.0998552821997107</v>
      </c>
      <c r="C18" s="17">
        <f>C15/C16</f>
        <v>0.97368421052631582</v>
      </c>
      <c r="D18" s="17">
        <f>D15/D16</f>
        <v>1.0252100840336134</v>
      </c>
      <c r="E18" s="17">
        <f>E15/E16</f>
        <v>1.0245901639344261</v>
      </c>
      <c r="F18" s="82">
        <v>1.0269999999999999</v>
      </c>
      <c r="G18" s="17">
        <v>1.0660000000000001</v>
      </c>
      <c r="H18" s="17">
        <v>1.0109999999999999</v>
      </c>
      <c r="I18" s="90">
        <f>(100-6.1)/100</f>
        <v>0.93900000000000006</v>
      </c>
      <c r="J18" s="82">
        <v>1.002</v>
      </c>
      <c r="K18" s="82">
        <f>1-0.039</f>
        <v>0.96099999999999997</v>
      </c>
      <c r="L18" s="45">
        <f>1-0.057</f>
        <v>0.94299999999999995</v>
      </c>
      <c r="M18" s="42">
        <f>1-0.036</f>
        <v>0.96399999999999997</v>
      </c>
      <c r="N18" s="89">
        <v>1.022</v>
      </c>
      <c r="O18" s="59">
        <v>0.95499999999999996</v>
      </c>
      <c r="P18" s="70">
        <v>1.0920000000000001</v>
      </c>
      <c r="Q18" s="70">
        <v>1.0589999999999999</v>
      </c>
      <c r="R18" s="70">
        <v>1.0669999999999999</v>
      </c>
      <c r="S18" s="17">
        <v>1.069</v>
      </c>
      <c r="T18" s="127">
        <v>1.026</v>
      </c>
      <c r="U18" s="75">
        <v>1.0589999999999999</v>
      </c>
    </row>
    <row r="19" spans="1:21">
      <c r="A19" s="34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32"/>
      <c r="N19" s="47"/>
      <c r="O19" s="60"/>
      <c r="P19" s="47"/>
      <c r="Q19" s="47"/>
      <c r="R19" s="47"/>
      <c r="S19" s="47"/>
      <c r="T19" s="47"/>
      <c r="U19" s="47"/>
    </row>
    <row r="20" spans="1:21" ht="23">
      <c r="A20" s="70" t="s">
        <v>19</v>
      </c>
      <c r="B20" s="9">
        <v>1.0225</v>
      </c>
      <c r="C20" s="9">
        <v>1.01</v>
      </c>
      <c r="D20" s="9">
        <v>1.0175000000000001</v>
      </c>
      <c r="E20" s="9">
        <v>1.0175000000000001</v>
      </c>
      <c r="F20" s="6">
        <v>1.0275000000000001</v>
      </c>
      <c r="G20" s="71">
        <v>1.03</v>
      </c>
      <c r="H20" s="71">
        <v>1.0225</v>
      </c>
      <c r="I20" s="71">
        <v>1.0175000000000001</v>
      </c>
      <c r="J20" s="71">
        <f>1-0.0075</f>
        <v>0.99250000000000005</v>
      </c>
      <c r="K20" s="71">
        <v>1.0225</v>
      </c>
      <c r="L20" s="8">
        <v>1.0125</v>
      </c>
      <c r="M20" s="52">
        <v>1.0175000000000001</v>
      </c>
      <c r="N20" s="52">
        <v>1.0169999999999999</v>
      </c>
      <c r="O20" s="52">
        <v>1.0269999999999999</v>
      </c>
      <c r="P20" s="71">
        <v>1.0209999999999999</v>
      </c>
      <c r="Q20" s="71">
        <v>1.028</v>
      </c>
      <c r="R20" s="71">
        <v>1.022</v>
      </c>
      <c r="S20" s="71">
        <v>1.0169999999999999</v>
      </c>
      <c r="T20" s="128">
        <v>1.04</v>
      </c>
      <c r="U20" s="84">
        <v>1.036</v>
      </c>
    </row>
    <row r="21" spans="1:21">
      <c r="A21" s="34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32"/>
      <c r="N21" s="47"/>
      <c r="O21" s="60"/>
      <c r="P21" s="47"/>
      <c r="Q21" s="47"/>
      <c r="R21" s="47"/>
      <c r="S21" s="47"/>
      <c r="T21" s="47"/>
      <c r="U21" s="47"/>
    </row>
    <row r="22" spans="1:21" s="4" customFormat="1" ht="13">
      <c r="A22" s="17" t="s">
        <v>20</v>
      </c>
      <c r="B22" s="82">
        <f t="shared" ref="B22:T22" si="2">B20/$I$6</f>
        <v>1.0225</v>
      </c>
      <c r="C22" s="82">
        <f t="shared" si="2"/>
        <v>1.01</v>
      </c>
      <c r="D22" s="82">
        <f t="shared" si="2"/>
        <v>1.0175000000000001</v>
      </c>
      <c r="E22" s="82">
        <f t="shared" si="2"/>
        <v>1.0175000000000001</v>
      </c>
      <c r="F22" s="82">
        <f t="shared" si="2"/>
        <v>1.0275000000000001</v>
      </c>
      <c r="G22" s="82">
        <f t="shared" si="2"/>
        <v>1.03</v>
      </c>
      <c r="H22" s="82">
        <f t="shared" si="2"/>
        <v>1.0225</v>
      </c>
      <c r="I22" s="82">
        <f t="shared" si="2"/>
        <v>1.0175000000000001</v>
      </c>
      <c r="J22" s="82">
        <f t="shared" si="2"/>
        <v>0.99250000000000005</v>
      </c>
      <c r="K22" s="82">
        <f t="shared" si="2"/>
        <v>1.0225</v>
      </c>
      <c r="L22" s="82">
        <f t="shared" si="2"/>
        <v>1.0125</v>
      </c>
      <c r="M22" s="89">
        <f t="shared" si="2"/>
        <v>1.0175000000000001</v>
      </c>
      <c r="N22" s="91">
        <f t="shared" si="2"/>
        <v>1.0169999999999999</v>
      </c>
      <c r="O22" s="59">
        <f t="shared" si="2"/>
        <v>1.0269999999999999</v>
      </c>
      <c r="P22" s="70">
        <f t="shared" si="2"/>
        <v>1.0209999999999999</v>
      </c>
      <c r="Q22" s="70">
        <f t="shared" si="2"/>
        <v>1.028</v>
      </c>
      <c r="R22" s="70">
        <f t="shared" si="2"/>
        <v>1.022</v>
      </c>
      <c r="S22" s="70">
        <f t="shared" si="2"/>
        <v>1.0169999999999999</v>
      </c>
      <c r="T22" s="129">
        <f t="shared" si="2"/>
        <v>1.04</v>
      </c>
      <c r="U22" s="87">
        <f t="shared" ref="U22" si="3">U20/$I$6</f>
        <v>1.036</v>
      </c>
    </row>
    <row r="23" spans="1:21">
      <c r="A23" s="34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32"/>
      <c r="N23" s="47"/>
      <c r="O23" s="47"/>
      <c r="P23" s="47"/>
      <c r="Q23" s="47"/>
      <c r="R23" s="47"/>
      <c r="S23" s="47"/>
      <c r="T23" s="47"/>
      <c r="U23" s="47"/>
    </row>
    <row r="24" spans="1:21">
      <c r="A24" s="17" t="s">
        <v>21</v>
      </c>
      <c r="B24" s="5">
        <f t="shared" ref="B24:M24" si="4">ROUND((B13*B18*B22),4)</f>
        <v>1.0812999999999999</v>
      </c>
      <c r="C24" s="5">
        <f t="shared" si="4"/>
        <v>0.96179999999999999</v>
      </c>
      <c r="D24" s="5">
        <f t="shared" si="4"/>
        <v>1.0327999999999999</v>
      </c>
      <c r="E24" s="5">
        <f t="shared" si="4"/>
        <v>1.0246</v>
      </c>
      <c r="F24" s="15">
        <f t="shared" si="4"/>
        <v>1.0370999999999999</v>
      </c>
      <c r="G24" s="5">
        <f t="shared" si="4"/>
        <v>1.0686</v>
      </c>
      <c r="H24" s="5">
        <f t="shared" si="4"/>
        <v>1.0036</v>
      </c>
      <c r="I24" s="40">
        <f t="shared" si="4"/>
        <v>0.93440000000000001</v>
      </c>
      <c r="J24" s="40">
        <f t="shared" si="4"/>
        <v>0.97740000000000005</v>
      </c>
      <c r="K24" s="40">
        <f t="shared" si="4"/>
        <v>0.99</v>
      </c>
      <c r="L24" s="40">
        <f t="shared" si="4"/>
        <v>0.93379999999999996</v>
      </c>
      <c r="M24" s="41">
        <f t="shared" si="4"/>
        <v>0.96879999999999999</v>
      </c>
      <c r="N24" s="5">
        <f t="shared" ref="N24:T24" si="5">ROUND((N13*N18*N22),4)</f>
        <v>1.0215000000000001</v>
      </c>
      <c r="O24" s="41">
        <f t="shared" si="5"/>
        <v>0.96440000000000003</v>
      </c>
      <c r="P24" s="41">
        <f t="shared" si="5"/>
        <v>1.0855999999999999</v>
      </c>
      <c r="Q24" s="41">
        <f t="shared" si="5"/>
        <v>1.0663</v>
      </c>
      <c r="R24" s="41">
        <f t="shared" si="5"/>
        <v>1.0608</v>
      </c>
      <c r="S24" s="41">
        <f t="shared" si="5"/>
        <v>1.0638000000000001</v>
      </c>
      <c r="T24" s="41">
        <f t="shared" si="5"/>
        <v>1.0491999999999999</v>
      </c>
      <c r="U24" s="41">
        <f t="shared" ref="U24" si="6">ROUND((U13*U18*U22),4)</f>
        <v>1.0548999999999999</v>
      </c>
    </row>
    <row r="25" spans="1:21">
      <c r="A25" s="34" t="s">
        <v>22</v>
      </c>
      <c r="B25" s="5">
        <f>B24*100-100</f>
        <v>8.1299999999999955</v>
      </c>
      <c r="C25" s="16">
        <f t="shared" ref="C25:M25" si="7">C24*100-100</f>
        <v>-3.8200000000000074</v>
      </c>
      <c r="D25" s="5">
        <f t="shared" si="7"/>
        <v>3.2800000000000011</v>
      </c>
      <c r="E25" s="5">
        <f t="shared" si="7"/>
        <v>2.4599999999999937</v>
      </c>
      <c r="F25" s="20">
        <f t="shared" si="7"/>
        <v>3.7099999999999937</v>
      </c>
      <c r="G25" s="5">
        <f t="shared" si="7"/>
        <v>6.8599999999999994</v>
      </c>
      <c r="H25" s="5">
        <f t="shared" si="7"/>
        <v>0.35999999999999943</v>
      </c>
      <c r="I25" s="16">
        <f t="shared" si="7"/>
        <v>-6.5600000000000023</v>
      </c>
      <c r="J25" s="16">
        <f t="shared" si="7"/>
        <v>-2.2599999999999909</v>
      </c>
      <c r="K25" s="19">
        <f t="shared" si="7"/>
        <v>-1</v>
      </c>
      <c r="L25" s="73">
        <f t="shared" si="7"/>
        <v>-6.6200000000000045</v>
      </c>
      <c r="M25" s="73">
        <f t="shared" si="7"/>
        <v>-3.1200000000000045</v>
      </c>
      <c r="N25" s="48">
        <f t="shared" ref="N25:T25" si="8">N24*100-100</f>
        <v>2.1500000000000057</v>
      </c>
      <c r="O25" s="77">
        <f t="shared" si="8"/>
        <v>-3.5600000000000023</v>
      </c>
      <c r="P25" s="48">
        <f t="shared" si="8"/>
        <v>8.5599999999999881</v>
      </c>
      <c r="Q25" s="48">
        <f t="shared" si="8"/>
        <v>6.6299999999999955</v>
      </c>
      <c r="R25" s="48">
        <f t="shared" si="8"/>
        <v>6.0799999999999983</v>
      </c>
      <c r="S25" s="76">
        <f t="shared" si="8"/>
        <v>6.3800000000000097</v>
      </c>
      <c r="T25" s="48">
        <f t="shared" si="8"/>
        <v>4.9199999999999875</v>
      </c>
      <c r="U25" s="48">
        <f t="shared" ref="U25" si="9">U24*100-100</f>
        <v>5.4899999999999949</v>
      </c>
    </row>
    <row r="26" spans="1:21" ht="12" customHeight="1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7"/>
      <c r="N26" s="49"/>
      <c r="O26" s="49"/>
      <c r="P26" s="49"/>
      <c r="Q26" s="49"/>
      <c r="R26" s="49"/>
      <c r="S26" s="49"/>
      <c r="T26" s="49"/>
      <c r="U26" s="49"/>
    </row>
    <row r="27" spans="1:21">
      <c r="A27" s="10" t="s">
        <v>23</v>
      </c>
      <c r="B27" s="10">
        <v>2002</v>
      </c>
      <c r="C27" s="10">
        <v>2003</v>
      </c>
      <c r="D27" s="10">
        <v>2004</v>
      </c>
      <c r="E27" s="10">
        <v>2005</v>
      </c>
      <c r="F27" s="10">
        <v>2006</v>
      </c>
      <c r="G27" s="10">
        <v>2007</v>
      </c>
      <c r="H27" s="10">
        <v>2008</v>
      </c>
      <c r="I27" s="10">
        <v>2009</v>
      </c>
      <c r="J27" s="10">
        <v>2010</v>
      </c>
      <c r="K27" s="10">
        <v>2011</v>
      </c>
      <c r="L27" s="10"/>
      <c r="M27" s="11"/>
      <c r="N27" s="11"/>
      <c r="O27" s="11"/>
      <c r="P27" s="11"/>
      <c r="Q27" s="11"/>
      <c r="R27" s="11"/>
      <c r="S27" s="11"/>
      <c r="T27" s="11"/>
      <c r="U27" s="11"/>
    </row>
    <row r="28" spans="1:21">
      <c r="A28" s="10" t="s">
        <v>24</v>
      </c>
      <c r="B28" s="10">
        <v>2003</v>
      </c>
      <c r="C28" s="10">
        <v>2004</v>
      </c>
      <c r="D28" s="10">
        <v>2005</v>
      </c>
      <c r="E28" s="10">
        <v>2006</v>
      </c>
      <c r="F28" s="10">
        <v>2007</v>
      </c>
      <c r="G28" s="10">
        <v>2008</v>
      </c>
      <c r="H28" s="10">
        <v>2009</v>
      </c>
      <c r="I28" s="10">
        <v>2010</v>
      </c>
      <c r="J28" s="10">
        <v>2011</v>
      </c>
      <c r="K28" s="10">
        <v>2012</v>
      </c>
      <c r="L28" s="10"/>
      <c r="M28" s="11"/>
      <c r="N28" s="11"/>
      <c r="O28" s="11"/>
      <c r="P28" s="11"/>
      <c r="Q28" s="11"/>
      <c r="R28" s="11"/>
      <c r="S28" s="11"/>
      <c r="T28" s="11"/>
      <c r="U28" s="11"/>
    </row>
    <row r="29" spans="1:21">
      <c r="A29" s="10" t="s">
        <v>25</v>
      </c>
      <c r="B29" s="10">
        <v>2004</v>
      </c>
      <c r="C29" s="10">
        <v>2005</v>
      </c>
      <c r="D29" s="10">
        <v>2006</v>
      </c>
      <c r="E29" s="10">
        <v>2007</v>
      </c>
      <c r="F29" s="10">
        <v>2008</v>
      </c>
      <c r="G29" s="10">
        <v>2009</v>
      </c>
      <c r="H29" s="10">
        <v>2010</v>
      </c>
      <c r="I29" s="10">
        <v>2011</v>
      </c>
      <c r="J29" s="10">
        <v>2012</v>
      </c>
      <c r="K29" s="10">
        <v>2013</v>
      </c>
      <c r="L29" s="10"/>
      <c r="M29" s="11"/>
      <c r="N29" s="11"/>
      <c r="O29" s="11"/>
      <c r="P29" s="11"/>
      <c r="Q29" s="11"/>
      <c r="R29" s="11"/>
      <c r="S29" s="11"/>
      <c r="T29" s="11"/>
      <c r="U29" s="11"/>
    </row>
    <row r="30" spans="1:21">
      <c r="A30" s="26" t="s">
        <v>26</v>
      </c>
      <c r="D30" s="28"/>
      <c r="E30" s="28"/>
      <c r="F30" s="28"/>
      <c r="G30" s="28"/>
      <c r="H30" s="28"/>
      <c r="I30" s="28"/>
      <c r="J30" s="28"/>
      <c r="K30" s="28"/>
      <c r="L30" s="28"/>
      <c r="M30" s="29"/>
      <c r="N30" s="46"/>
      <c r="O30" s="46"/>
      <c r="P30" s="46"/>
      <c r="Q30" s="46"/>
      <c r="R30" s="46"/>
      <c r="S30" s="46"/>
      <c r="T30" s="46"/>
      <c r="U30" s="46"/>
    </row>
    <row r="31" spans="1:21" ht="13">
      <c r="A31" s="12">
        <v>1</v>
      </c>
      <c r="B31" s="14"/>
      <c r="C31" s="95">
        <v>2</v>
      </c>
      <c r="D31" s="96"/>
      <c r="E31" s="96"/>
      <c r="F31" s="96"/>
      <c r="G31" s="97"/>
      <c r="H31" s="14"/>
      <c r="I31" s="92">
        <v>3</v>
      </c>
      <c r="J31" s="108"/>
      <c r="K31" s="108"/>
      <c r="L31" s="108"/>
      <c r="M31" s="108"/>
      <c r="N31" s="39"/>
      <c r="O31" s="39"/>
      <c r="P31" s="39"/>
      <c r="Q31" s="39"/>
      <c r="R31" s="39"/>
      <c r="S31" s="39"/>
      <c r="T31" s="39"/>
      <c r="U31" s="39"/>
    </row>
    <row r="32" spans="1:21" ht="36.75" customHeight="1">
      <c r="A32" s="13">
        <v>1</v>
      </c>
      <c r="B32" s="98" t="s">
        <v>2</v>
      </c>
      <c r="C32" s="99" t="s">
        <v>27</v>
      </c>
      <c r="D32" s="99"/>
      <c r="E32" s="99"/>
      <c r="F32" s="99"/>
      <c r="G32" s="99"/>
      <c r="H32" s="98" t="s">
        <v>2</v>
      </c>
      <c r="I32" s="99" t="s">
        <v>28</v>
      </c>
      <c r="J32" s="100"/>
      <c r="K32" s="100"/>
      <c r="L32" s="100"/>
      <c r="M32" s="100"/>
      <c r="N32" s="39"/>
      <c r="O32" s="39"/>
      <c r="P32" s="39"/>
      <c r="Q32" s="39"/>
      <c r="R32" s="39"/>
      <c r="S32" s="39"/>
      <c r="T32" s="39"/>
      <c r="U32" s="39"/>
    </row>
    <row r="33" spans="1:21" ht="36.75" customHeight="1">
      <c r="A33" s="70" t="s">
        <v>29</v>
      </c>
      <c r="B33" s="98"/>
      <c r="C33" s="99" t="s">
        <v>30</v>
      </c>
      <c r="D33" s="99"/>
      <c r="E33" s="99"/>
      <c r="F33" s="99"/>
      <c r="G33" s="99"/>
      <c r="H33" s="98"/>
      <c r="I33" s="98">
        <v>1</v>
      </c>
      <c r="J33" s="101"/>
      <c r="K33" s="101"/>
      <c r="L33" s="101"/>
      <c r="M33" s="101"/>
      <c r="N33" s="39"/>
      <c r="O33" s="39"/>
      <c r="P33" s="39"/>
      <c r="Q33" s="39"/>
      <c r="R33" s="39"/>
      <c r="S33" s="39"/>
      <c r="T33" s="39"/>
      <c r="U33" s="39"/>
    </row>
    <row r="34" spans="1:21" ht="7.5" customHeight="1">
      <c r="A34" s="3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66"/>
      <c r="N34" s="69"/>
      <c r="O34" s="69"/>
      <c r="P34" s="67"/>
      <c r="Q34" s="67"/>
      <c r="R34" s="67"/>
      <c r="S34" s="67"/>
      <c r="T34" s="67"/>
      <c r="U34" s="67"/>
    </row>
    <row r="35" spans="1:21">
      <c r="A35" s="17" t="s">
        <v>6</v>
      </c>
      <c r="B35" s="92" t="s">
        <v>7</v>
      </c>
      <c r="C35" s="93"/>
      <c r="D35" s="93"/>
      <c r="E35" s="93"/>
      <c r="F35" s="93"/>
      <c r="G35" s="93"/>
      <c r="H35" s="93"/>
      <c r="I35" s="93"/>
      <c r="J35" s="94"/>
      <c r="K35" s="68"/>
      <c r="L35" s="68"/>
      <c r="M35" s="64"/>
      <c r="N35" s="64"/>
      <c r="O35" s="64"/>
      <c r="P35" s="61"/>
      <c r="Q35" s="61"/>
      <c r="R35" s="61"/>
      <c r="S35" s="61"/>
      <c r="T35" s="61"/>
      <c r="U35" s="61"/>
    </row>
    <row r="36" spans="1:21">
      <c r="A36" s="17"/>
      <c r="B36" s="3">
        <v>2004</v>
      </c>
      <c r="C36" s="2" t="s">
        <v>8</v>
      </c>
      <c r="D36" s="2" t="s">
        <v>9</v>
      </c>
      <c r="E36" s="2" t="s">
        <v>10</v>
      </c>
      <c r="F36" s="2" t="s">
        <v>11</v>
      </c>
      <c r="G36" s="2" t="s">
        <v>12</v>
      </c>
      <c r="H36" s="2">
        <v>2010</v>
      </c>
      <c r="I36" s="2">
        <v>2011</v>
      </c>
      <c r="J36" s="3">
        <v>2012</v>
      </c>
      <c r="K36" s="3">
        <v>2013</v>
      </c>
      <c r="L36" s="3">
        <v>2014</v>
      </c>
      <c r="M36" s="55">
        <v>2015</v>
      </c>
      <c r="N36" s="55">
        <v>2016</v>
      </c>
      <c r="O36" s="3">
        <v>2017</v>
      </c>
      <c r="P36" s="3">
        <v>2018</v>
      </c>
      <c r="Q36" s="3">
        <v>2019</v>
      </c>
      <c r="R36" s="3">
        <v>2020</v>
      </c>
      <c r="S36" s="3">
        <v>2021</v>
      </c>
      <c r="T36" s="12">
        <v>2022</v>
      </c>
      <c r="U36" s="12">
        <v>2023</v>
      </c>
    </row>
    <row r="37" spans="1:21" ht="23">
      <c r="A37" s="70" t="s">
        <v>31</v>
      </c>
      <c r="B37" s="8">
        <v>1.026</v>
      </c>
      <c r="C37" s="71">
        <v>1.008</v>
      </c>
      <c r="D37" s="71">
        <v>1.0149999999999999</v>
      </c>
      <c r="E37" s="71">
        <v>1.0325</v>
      </c>
      <c r="F37" s="71">
        <v>1.0249999999999999</v>
      </c>
      <c r="G37" s="71">
        <v>1.0249999999999999</v>
      </c>
      <c r="H37" s="71">
        <v>1.0375000000000001</v>
      </c>
      <c r="I37" s="71">
        <v>1.0175000000000001</v>
      </c>
      <c r="J37" s="71">
        <v>1.0275000000000001</v>
      </c>
      <c r="K37" s="71">
        <v>1.0225</v>
      </c>
      <c r="L37" s="71">
        <v>1.0325</v>
      </c>
      <c r="M37" s="52">
        <v>1.02</v>
      </c>
      <c r="N37" s="52">
        <f>M48</f>
        <v>1.0125</v>
      </c>
      <c r="O37" s="52">
        <f>N48</f>
        <v>1.0089999999999999</v>
      </c>
      <c r="P37" s="71">
        <v>1.008</v>
      </c>
      <c r="Q37" s="71">
        <v>1.014</v>
      </c>
      <c r="R37" s="71">
        <v>1.016</v>
      </c>
      <c r="S37" s="71">
        <v>1.016</v>
      </c>
      <c r="T37" s="128">
        <v>1.0149999999999999</v>
      </c>
      <c r="U37" s="56">
        <v>1.0189999999999999</v>
      </c>
    </row>
    <row r="38" spans="1:21">
      <c r="A38" s="30"/>
      <c r="B38" s="31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32"/>
      <c r="N38" s="47"/>
      <c r="O38" s="60"/>
      <c r="P38" s="47"/>
      <c r="Q38" s="47"/>
      <c r="R38" s="47"/>
      <c r="S38" s="47"/>
      <c r="T38" s="47"/>
      <c r="U38" s="47"/>
    </row>
    <row r="39" spans="1:21" s="4" customFormat="1" ht="13">
      <c r="A39" s="17" t="s">
        <v>14</v>
      </c>
      <c r="B39" s="17">
        <f t="shared" ref="B39:M39" si="10">$A$5/B37</f>
        <v>0.97465886939571145</v>
      </c>
      <c r="C39" s="17">
        <f t="shared" si="10"/>
        <v>0.99206349206349209</v>
      </c>
      <c r="D39" s="17">
        <f t="shared" si="10"/>
        <v>0.98522167487684742</v>
      </c>
      <c r="E39" s="17">
        <f t="shared" si="10"/>
        <v>0.96852300242130751</v>
      </c>
      <c r="F39" s="17">
        <f t="shared" si="10"/>
        <v>0.97560975609756106</v>
      </c>
      <c r="G39" s="17">
        <f t="shared" si="10"/>
        <v>0.97560975609756106</v>
      </c>
      <c r="H39" s="17">
        <f t="shared" si="10"/>
        <v>0.96385542168674687</v>
      </c>
      <c r="I39" s="17">
        <f t="shared" si="10"/>
        <v>0.98280098280098271</v>
      </c>
      <c r="J39" s="17">
        <f t="shared" si="10"/>
        <v>0.97323600973236002</v>
      </c>
      <c r="K39" s="82">
        <f t="shared" si="10"/>
        <v>0.97799511002444994</v>
      </c>
      <c r="L39" s="82">
        <f t="shared" si="10"/>
        <v>0.96852300242130751</v>
      </c>
      <c r="M39" s="89">
        <f t="shared" si="10"/>
        <v>0.98039215686274506</v>
      </c>
      <c r="N39" s="57">
        <f t="shared" ref="N39:S39" si="11">$A$5/N37</f>
        <v>0.98765432098765438</v>
      </c>
      <c r="O39" s="58">
        <f t="shared" si="11"/>
        <v>0.99108027750247785</v>
      </c>
      <c r="P39" s="72">
        <f t="shared" si="11"/>
        <v>0.99206349206349209</v>
      </c>
      <c r="Q39" s="72">
        <f t="shared" si="11"/>
        <v>0.98619329388560162</v>
      </c>
      <c r="R39" s="72">
        <f t="shared" si="11"/>
        <v>0.98425196850393704</v>
      </c>
      <c r="S39" s="82">
        <f t="shared" si="11"/>
        <v>0.98425196850393704</v>
      </c>
      <c r="T39" s="126">
        <f t="shared" ref="T39:U39" si="12">$A$5/T37</f>
        <v>0.98522167487684742</v>
      </c>
      <c r="U39" s="78">
        <f t="shared" si="12"/>
        <v>0.9813542688910698</v>
      </c>
    </row>
    <row r="40" spans="1:21">
      <c r="A40" s="34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53"/>
      <c r="N40" s="47"/>
      <c r="O40" s="60"/>
      <c r="P40" s="47"/>
      <c r="Q40" s="47"/>
      <c r="R40" s="47"/>
      <c r="S40" s="47"/>
      <c r="T40" s="47"/>
      <c r="U40" s="47"/>
    </row>
    <row r="41" spans="1:21" ht="23">
      <c r="A41" s="70" t="s">
        <v>32</v>
      </c>
      <c r="B41" s="71">
        <v>109.5</v>
      </c>
      <c r="C41" s="71">
        <v>111</v>
      </c>
      <c r="D41" s="71">
        <v>112.7</v>
      </c>
      <c r="E41" s="71">
        <v>114.2</v>
      </c>
      <c r="F41" s="71">
        <v>101.29</v>
      </c>
      <c r="G41" s="71">
        <v>104.54</v>
      </c>
      <c r="H41" s="71">
        <v>104.74</v>
      </c>
      <c r="I41" s="71">
        <v>106.44</v>
      </c>
      <c r="J41" s="71">
        <v>109.23</v>
      </c>
      <c r="K41" s="71">
        <v>112.09</v>
      </c>
      <c r="L41" s="21">
        <v>112.5</v>
      </c>
      <c r="M41" s="52">
        <v>116.58</v>
      </c>
      <c r="N41" s="52">
        <v>117.77</v>
      </c>
      <c r="O41" s="52">
        <v>100.76</v>
      </c>
      <c r="P41" s="71">
        <v>102.11</v>
      </c>
      <c r="Q41" s="71">
        <v>104.28</v>
      </c>
      <c r="R41" s="71">
        <v>106.9</v>
      </c>
      <c r="S41" s="71">
        <v>108.69</v>
      </c>
      <c r="T41" s="128">
        <v>110.23</v>
      </c>
      <c r="U41" s="56">
        <v>121.57</v>
      </c>
    </row>
    <row r="42" spans="1:21" ht="26.25" customHeight="1">
      <c r="A42" s="70" t="s">
        <v>33</v>
      </c>
      <c r="B42" s="71">
        <v>107.4</v>
      </c>
      <c r="C42" s="71">
        <v>109.5</v>
      </c>
      <c r="D42" s="71">
        <v>110.9</v>
      </c>
      <c r="E42" s="71">
        <v>112.7</v>
      </c>
      <c r="F42" s="71">
        <v>99.83</v>
      </c>
      <c r="G42" s="71">
        <v>101.29</v>
      </c>
      <c r="H42" s="71">
        <v>104.54</v>
      </c>
      <c r="I42" s="71">
        <v>104.74</v>
      </c>
      <c r="J42" s="71">
        <v>106.44</v>
      </c>
      <c r="K42" s="71">
        <v>109.58</v>
      </c>
      <c r="L42" s="21">
        <v>110.64</v>
      </c>
      <c r="M42" s="52">
        <v>115.54</v>
      </c>
      <c r="N42" s="52">
        <v>116.58</v>
      </c>
      <c r="O42" s="52">
        <v>101</v>
      </c>
      <c r="P42" s="71">
        <v>100.76</v>
      </c>
      <c r="Q42" s="71">
        <v>102.11</v>
      </c>
      <c r="R42" s="71">
        <v>104.28</v>
      </c>
      <c r="S42" s="71">
        <v>106.9</v>
      </c>
      <c r="T42" s="128">
        <v>108.69</v>
      </c>
      <c r="U42" s="56">
        <v>110.23</v>
      </c>
    </row>
    <row r="43" spans="1:21">
      <c r="A43" s="33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32"/>
      <c r="N43" s="47"/>
      <c r="O43" s="60"/>
      <c r="P43" s="47"/>
      <c r="Q43" s="47"/>
      <c r="R43" s="47"/>
      <c r="S43" s="47"/>
      <c r="T43" s="47"/>
      <c r="U43" s="47"/>
    </row>
    <row r="44" spans="1:21" s="4" customFormat="1" ht="13">
      <c r="A44" s="17" t="s">
        <v>18</v>
      </c>
      <c r="B44" s="17">
        <f t="shared" ref="B44:M44" si="13">B41/B42</f>
        <v>1.0195530726256983</v>
      </c>
      <c r="C44" s="17">
        <f t="shared" si="13"/>
        <v>1.0136986301369864</v>
      </c>
      <c r="D44" s="17">
        <f t="shared" si="13"/>
        <v>1.0162308385933272</v>
      </c>
      <c r="E44" s="17">
        <f t="shared" si="13"/>
        <v>1.0133096716947649</v>
      </c>
      <c r="F44" s="17">
        <f t="shared" si="13"/>
        <v>1.014624862265852</v>
      </c>
      <c r="G44" s="17">
        <f t="shared" si="13"/>
        <v>1.0320860894461448</v>
      </c>
      <c r="H44" s="17">
        <f t="shared" si="13"/>
        <v>1.0019131432944326</v>
      </c>
      <c r="I44" s="17">
        <f>1+((I41-I42)/I42)</f>
        <v>1.0162306664120679</v>
      </c>
      <c r="J44" s="17">
        <f t="shared" si="13"/>
        <v>1.0262119503945886</v>
      </c>
      <c r="K44" s="82">
        <f t="shared" si="13"/>
        <v>1.0229056397152765</v>
      </c>
      <c r="L44" s="82">
        <f t="shared" si="13"/>
        <v>1.0168112798264641</v>
      </c>
      <c r="M44" s="89">
        <f t="shared" si="13"/>
        <v>1.0090012117015752</v>
      </c>
      <c r="N44" s="58">
        <f t="shared" ref="N44:S44" si="14">N41/N42</f>
        <v>1.0102075827757764</v>
      </c>
      <c r="O44" s="58">
        <f t="shared" si="14"/>
        <v>0.99762376237623762</v>
      </c>
      <c r="P44" s="72">
        <f t="shared" si="14"/>
        <v>1.0133981738785232</v>
      </c>
      <c r="Q44" s="72">
        <f t="shared" si="14"/>
        <v>1.0212515914210165</v>
      </c>
      <c r="R44" s="72">
        <f t="shared" si="14"/>
        <v>1.0251246643651708</v>
      </c>
      <c r="S44" s="82">
        <f t="shared" si="14"/>
        <v>1.0167446211412534</v>
      </c>
      <c r="T44" s="82">
        <f t="shared" ref="T44:U44" si="15">T41/T42</f>
        <v>1.0141687367743124</v>
      </c>
      <c r="U44" s="82">
        <f t="shared" si="15"/>
        <v>1.1028758051347183</v>
      </c>
    </row>
    <row r="45" spans="1:21">
      <c r="A45" s="34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32"/>
      <c r="N45" s="47"/>
      <c r="O45" s="60"/>
      <c r="P45" s="47"/>
      <c r="Q45" s="47"/>
      <c r="R45" s="47"/>
      <c r="S45" s="47"/>
      <c r="T45" s="47"/>
      <c r="U45" s="47"/>
    </row>
    <row r="46" spans="1:21" ht="28.5" customHeight="1">
      <c r="A46" s="70" t="s">
        <v>34</v>
      </c>
      <c r="B46" s="71">
        <v>1.008</v>
      </c>
      <c r="C46" s="71">
        <v>1.0149999999999999</v>
      </c>
      <c r="D46" s="71">
        <v>1.0325</v>
      </c>
      <c r="E46" s="71">
        <v>1.0249999999999999</v>
      </c>
      <c r="F46" s="6">
        <v>1.0249999999999999</v>
      </c>
      <c r="G46" s="71">
        <v>1.0375000000000001</v>
      </c>
      <c r="H46" s="71">
        <v>1.0175000000000001</v>
      </c>
      <c r="I46" s="71">
        <v>1.0275000000000001</v>
      </c>
      <c r="J46" s="71">
        <v>1.0225</v>
      </c>
      <c r="K46" s="71">
        <v>1.0325</v>
      </c>
      <c r="L46" s="71">
        <v>1.02</v>
      </c>
      <c r="M46" s="52">
        <v>1.0125</v>
      </c>
      <c r="N46" s="52">
        <v>1.0089999999999999</v>
      </c>
      <c r="O46" s="52">
        <v>1.008</v>
      </c>
      <c r="P46" s="71">
        <v>1.014</v>
      </c>
      <c r="Q46" s="71">
        <v>1.016</v>
      </c>
      <c r="R46" s="71">
        <v>1.016</v>
      </c>
      <c r="S46" s="71">
        <v>1.0149999999999999</v>
      </c>
      <c r="T46" s="128">
        <v>1.0189999999999999</v>
      </c>
      <c r="U46" s="56">
        <v>1.0589999999999999</v>
      </c>
    </row>
    <row r="47" spans="1:21">
      <c r="A47" s="34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32"/>
      <c r="N47" s="47"/>
      <c r="O47" s="60"/>
      <c r="P47" s="47"/>
      <c r="Q47" s="47"/>
      <c r="R47" s="47"/>
      <c r="S47" s="47"/>
      <c r="T47" s="47"/>
      <c r="U47" s="47"/>
    </row>
    <row r="48" spans="1:21" s="4" customFormat="1" ht="13">
      <c r="A48" s="17" t="s">
        <v>20</v>
      </c>
      <c r="B48" s="17">
        <f t="shared" ref="B48:Q48" si="16">B46/$I$6</f>
        <v>1.008</v>
      </c>
      <c r="C48" s="17">
        <f t="shared" si="16"/>
        <v>1.0149999999999999</v>
      </c>
      <c r="D48" s="17">
        <f t="shared" si="16"/>
        <v>1.0325</v>
      </c>
      <c r="E48" s="17">
        <f t="shared" si="16"/>
        <v>1.0249999999999999</v>
      </c>
      <c r="F48" s="17">
        <f t="shared" si="16"/>
        <v>1.0249999999999999</v>
      </c>
      <c r="G48" s="17">
        <f t="shared" si="16"/>
        <v>1.0375000000000001</v>
      </c>
      <c r="H48" s="17">
        <f t="shared" si="16"/>
        <v>1.0175000000000001</v>
      </c>
      <c r="I48" s="17">
        <f t="shared" si="16"/>
        <v>1.0275000000000001</v>
      </c>
      <c r="J48" s="17">
        <f t="shared" si="16"/>
        <v>1.0225</v>
      </c>
      <c r="K48" s="17">
        <f t="shared" si="16"/>
        <v>1.0325</v>
      </c>
      <c r="L48" s="82">
        <f t="shared" si="16"/>
        <v>1.02</v>
      </c>
      <c r="M48" s="91">
        <f t="shared" si="16"/>
        <v>1.0125</v>
      </c>
      <c r="N48" s="59">
        <f t="shared" si="16"/>
        <v>1.0089999999999999</v>
      </c>
      <c r="O48" s="59">
        <f t="shared" si="16"/>
        <v>1.008</v>
      </c>
      <c r="P48" s="70">
        <f t="shared" si="16"/>
        <v>1.014</v>
      </c>
      <c r="Q48" s="70">
        <f t="shared" si="16"/>
        <v>1.016</v>
      </c>
      <c r="R48" s="70">
        <f>R46/$I$6</f>
        <v>1.016</v>
      </c>
      <c r="S48" s="17">
        <f>S46/$I$6</f>
        <v>1.0149999999999999</v>
      </c>
      <c r="T48" s="127">
        <f>T46/$I$6</f>
        <v>1.0189999999999999</v>
      </c>
      <c r="U48" s="79">
        <f>U46/$I$6</f>
        <v>1.0589999999999999</v>
      </c>
    </row>
    <row r="49" spans="1:21">
      <c r="A49" s="34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32"/>
      <c r="N49" s="47"/>
      <c r="O49" s="47"/>
      <c r="P49" s="47"/>
      <c r="Q49" s="47"/>
      <c r="R49" s="47"/>
      <c r="S49" s="47"/>
      <c r="T49" s="47"/>
      <c r="U49" s="47"/>
    </row>
    <row r="50" spans="1:21" ht="23">
      <c r="A50" s="17" t="s">
        <v>35</v>
      </c>
      <c r="B50" s="7">
        <f t="shared" ref="B50:M50" si="17">ROUND((B39*B44*B48),4)</f>
        <v>1.0017</v>
      </c>
      <c r="C50" s="7">
        <f t="shared" si="17"/>
        <v>1.0206999999999999</v>
      </c>
      <c r="D50" s="7">
        <f t="shared" si="17"/>
        <v>1.0338000000000001</v>
      </c>
      <c r="E50" s="7">
        <f t="shared" si="17"/>
        <v>1.0059</v>
      </c>
      <c r="F50" s="7">
        <f t="shared" si="17"/>
        <v>1.0145999999999999</v>
      </c>
      <c r="G50" s="7">
        <f t="shared" si="17"/>
        <v>1.0447</v>
      </c>
      <c r="H50" s="7">
        <f t="shared" si="17"/>
        <v>0.98260000000000003</v>
      </c>
      <c r="I50" s="7">
        <f t="shared" si="17"/>
        <v>1.0262</v>
      </c>
      <c r="J50" s="7">
        <f t="shared" si="17"/>
        <v>1.0212000000000001</v>
      </c>
      <c r="K50" s="7">
        <f t="shared" si="17"/>
        <v>1.0328999999999999</v>
      </c>
      <c r="L50" s="7">
        <f t="shared" si="17"/>
        <v>1.0044999999999999</v>
      </c>
      <c r="M50" s="7">
        <f t="shared" si="17"/>
        <v>1.0016</v>
      </c>
      <c r="N50" s="7">
        <f t="shared" ref="N50:S50" si="18">ROUND((N39*N44*N48),4)</f>
        <v>1.0066999999999999</v>
      </c>
      <c r="O50" s="7">
        <f t="shared" si="18"/>
        <v>0.99660000000000004</v>
      </c>
      <c r="P50" s="7">
        <f t="shared" si="18"/>
        <v>1.0194000000000001</v>
      </c>
      <c r="Q50" s="7">
        <f t="shared" si="18"/>
        <v>1.0233000000000001</v>
      </c>
      <c r="R50" s="7">
        <f t="shared" si="18"/>
        <v>1.0250999999999999</v>
      </c>
      <c r="S50" s="7">
        <f t="shared" si="18"/>
        <v>1.0157</v>
      </c>
      <c r="T50" s="7">
        <f t="shared" ref="T50:U50" si="19">ROUND((T39*T44*T48),4)</f>
        <v>1.0182</v>
      </c>
      <c r="U50" s="7">
        <f t="shared" si="19"/>
        <v>1.1462000000000001</v>
      </c>
    </row>
    <row r="51" spans="1:21">
      <c r="A51" s="34" t="s">
        <v>22</v>
      </c>
      <c r="B51" s="5">
        <f t="shared" ref="B51:M51" si="20">B50*100-100</f>
        <v>0.17000000000000171</v>
      </c>
      <c r="C51" s="5">
        <f t="shared" si="20"/>
        <v>2.0699999999999932</v>
      </c>
      <c r="D51" s="5">
        <f t="shared" si="20"/>
        <v>3.3800000000000097</v>
      </c>
      <c r="E51" s="5">
        <f t="shared" si="20"/>
        <v>0.59000000000000341</v>
      </c>
      <c r="F51" s="5">
        <f t="shared" si="20"/>
        <v>1.4599999999999937</v>
      </c>
      <c r="G51" s="5">
        <f t="shared" si="20"/>
        <v>4.4699999999999989</v>
      </c>
      <c r="H51" s="16">
        <f t="shared" si="20"/>
        <v>-1.7399999999999949</v>
      </c>
      <c r="I51" s="5">
        <f t="shared" si="20"/>
        <v>2.6200000000000045</v>
      </c>
      <c r="J51" s="5">
        <f t="shared" si="20"/>
        <v>2.1200000000000045</v>
      </c>
      <c r="K51" s="5">
        <f t="shared" si="20"/>
        <v>3.289999999999992</v>
      </c>
      <c r="L51" s="5">
        <f t="shared" si="20"/>
        <v>0.44999999999998863</v>
      </c>
      <c r="M51" s="7">
        <f t="shared" si="20"/>
        <v>0.1600000000000108</v>
      </c>
      <c r="N51" s="7">
        <f t="shared" ref="N51:S51" si="21">N50*100-100</f>
        <v>0.66999999999998749</v>
      </c>
      <c r="O51" s="80">
        <f t="shared" si="21"/>
        <v>-0.3399999999999892</v>
      </c>
      <c r="P51" s="7">
        <f t="shared" si="21"/>
        <v>1.9400000000000119</v>
      </c>
      <c r="Q51" s="7">
        <f t="shared" si="21"/>
        <v>2.3300000000000125</v>
      </c>
      <c r="R51" s="7">
        <f t="shared" si="21"/>
        <v>2.5099999999999909</v>
      </c>
      <c r="S51" s="81">
        <f t="shared" si="21"/>
        <v>1.5700000000000074</v>
      </c>
      <c r="T51" s="81">
        <f t="shared" ref="T51:U51" si="22">T50*100-100</f>
        <v>1.8199999999999932</v>
      </c>
      <c r="U51" s="81">
        <f t="shared" si="22"/>
        <v>14.620000000000005</v>
      </c>
    </row>
    <row r="52" spans="1:21" ht="7.5" customHeight="1">
      <c r="A52" s="35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7"/>
      <c r="N52" s="49"/>
      <c r="O52" s="49"/>
      <c r="P52" s="49"/>
      <c r="Q52" s="49"/>
      <c r="R52" s="49"/>
      <c r="S52" s="49"/>
      <c r="T52" s="49"/>
      <c r="U52" s="49"/>
    </row>
    <row r="53" spans="1:21">
      <c r="A53" s="10" t="s">
        <v>23</v>
      </c>
      <c r="B53" s="10">
        <v>2002</v>
      </c>
      <c r="C53" s="10">
        <v>2003</v>
      </c>
      <c r="D53" s="10">
        <v>2004</v>
      </c>
      <c r="E53" s="10">
        <v>2005</v>
      </c>
      <c r="F53" s="10">
        <v>2006</v>
      </c>
      <c r="G53" s="10">
        <v>2007</v>
      </c>
      <c r="H53" s="10">
        <v>2008</v>
      </c>
      <c r="I53" s="10">
        <v>2009</v>
      </c>
      <c r="J53" s="10">
        <v>2010</v>
      </c>
      <c r="K53" s="10">
        <v>2011</v>
      </c>
      <c r="L53" s="10">
        <v>2012</v>
      </c>
      <c r="M53" s="11">
        <v>2013</v>
      </c>
      <c r="N53" s="11">
        <v>2014</v>
      </c>
      <c r="O53" s="11">
        <v>2015</v>
      </c>
      <c r="P53" s="11">
        <v>2016</v>
      </c>
      <c r="Q53" s="11">
        <v>2017</v>
      </c>
      <c r="R53" s="11">
        <v>2018</v>
      </c>
      <c r="S53" s="11">
        <v>2019</v>
      </c>
      <c r="T53" s="11">
        <v>2020</v>
      </c>
      <c r="U53" s="11">
        <v>2021</v>
      </c>
    </row>
    <row r="54" spans="1:21">
      <c r="A54" s="10" t="s">
        <v>24</v>
      </c>
      <c r="B54" s="10">
        <v>2003</v>
      </c>
      <c r="C54" s="10">
        <v>2004</v>
      </c>
      <c r="D54" s="10">
        <v>2005</v>
      </c>
      <c r="E54" s="10">
        <v>2006</v>
      </c>
      <c r="F54" s="10">
        <v>2007</v>
      </c>
      <c r="G54" s="10">
        <v>2008</v>
      </c>
      <c r="H54" s="10">
        <v>2009</v>
      </c>
      <c r="I54" s="10">
        <v>2010</v>
      </c>
      <c r="J54" s="10">
        <v>2011</v>
      </c>
      <c r="K54" s="10">
        <v>2012</v>
      </c>
      <c r="L54" s="10">
        <v>2013</v>
      </c>
      <c r="M54" s="11">
        <v>2014</v>
      </c>
      <c r="N54" s="11">
        <v>2015</v>
      </c>
      <c r="O54" s="11">
        <v>2016</v>
      </c>
      <c r="P54" s="11">
        <v>2017</v>
      </c>
      <c r="Q54" s="11">
        <v>2018</v>
      </c>
      <c r="R54" s="11">
        <v>2019</v>
      </c>
      <c r="S54" s="11">
        <v>2020</v>
      </c>
      <c r="T54" s="11">
        <v>2021</v>
      </c>
      <c r="U54" s="11">
        <v>2022</v>
      </c>
    </row>
    <row r="55" spans="1:21">
      <c r="A55" s="10" t="s">
        <v>25</v>
      </c>
      <c r="B55" s="10">
        <v>2004</v>
      </c>
      <c r="C55" s="10">
        <v>2005</v>
      </c>
      <c r="D55" s="10">
        <v>2006</v>
      </c>
      <c r="E55" s="10">
        <v>2007</v>
      </c>
      <c r="F55" s="10">
        <v>2008</v>
      </c>
      <c r="G55" s="10">
        <v>2009</v>
      </c>
      <c r="H55" s="10">
        <v>2010</v>
      </c>
      <c r="I55" s="10">
        <v>2011</v>
      </c>
      <c r="J55" s="10">
        <v>2012</v>
      </c>
      <c r="K55" s="10">
        <v>2013</v>
      </c>
      <c r="L55" s="10">
        <v>2014</v>
      </c>
      <c r="M55" s="11">
        <v>2015</v>
      </c>
      <c r="N55" s="11">
        <v>2016</v>
      </c>
      <c r="O55" s="11">
        <v>2017</v>
      </c>
      <c r="P55" s="11">
        <v>2018</v>
      </c>
      <c r="Q55" s="11">
        <v>2019</v>
      </c>
      <c r="R55" s="11">
        <v>2020</v>
      </c>
      <c r="S55" s="11">
        <v>2021</v>
      </c>
      <c r="T55" s="11">
        <v>2022</v>
      </c>
      <c r="U55" s="11">
        <v>2023</v>
      </c>
    </row>
    <row r="56" spans="1:21" ht="12.75" customHeight="1"/>
    <row r="59" spans="1:21" ht="5.25" customHeight="1"/>
    <row r="61" spans="1:21" ht="5.25" customHeight="1"/>
    <row r="63" spans="1:21" ht="6.75" customHeight="1"/>
  </sheetData>
  <mergeCells count="20">
    <mergeCell ref="I4:M4"/>
    <mergeCell ref="I31:M31"/>
    <mergeCell ref="C4:G4"/>
    <mergeCell ref="A6:A7"/>
    <mergeCell ref="I5:M5"/>
    <mergeCell ref="I6:M7"/>
    <mergeCell ref="C5:G5"/>
    <mergeCell ref="C6:G7"/>
    <mergeCell ref="H5:H7"/>
    <mergeCell ref="B5:B7"/>
    <mergeCell ref="B35:J35"/>
    <mergeCell ref="C31:G31"/>
    <mergeCell ref="B9:J9"/>
    <mergeCell ref="B32:B33"/>
    <mergeCell ref="C32:G32"/>
    <mergeCell ref="C33:G33"/>
    <mergeCell ref="H32:H33"/>
    <mergeCell ref="I32:M32"/>
    <mergeCell ref="I33:M33"/>
    <mergeCell ref="F15:M16"/>
  </mergeCells>
  <phoneticPr fontId="1" type="noConversion"/>
  <pageMargins left="0.25" right="0.25" top="0.75" bottom="0.75" header="0.3" footer="0.3"/>
  <pageSetup paperSize="8" scale="85" orientation="landscape" r:id="rId1"/>
  <headerFooter alignWithMargins="0">
    <oddFooter>&amp;C&amp;Z&amp;F</oddFooter>
  </headerFooter>
  <rowBreaks count="1" manualBreakCount="1">
    <brk id="2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roces - GDH Word Document" ma:contentTypeID="0x0101008696D14171FA4CED8F032AD334D7A9EF00C00F6CFCFE48D64997E0CF777C73EC3C" ma:contentTypeVersion="14" ma:contentTypeDescription="Maak een nieuw Word document." ma:contentTypeScope="" ma:versionID="bb3aea366014f6f6b77c763e6bf732b3">
  <xsd:schema xmlns:xsd="http://www.w3.org/2001/XMLSchema" xmlns:xs="http://www.w3.org/2001/XMLSchema" xmlns:p="http://schemas.microsoft.com/office/2006/metadata/properties" xmlns:ns1="http://schemas.microsoft.com/sharepoint/v3" xmlns:ns2="22ff6637-8726-41b5-ae85-f34bbc10e249" xmlns:ns3="74ac8282-c2b8-4fb5-a6a2-84ef5079fe88" targetNamespace="http://schemas.microsoft.com/office/2006/metadata/properties" ma:root="true" ma:fieldsID="4d0cdc2614d1c3954e3d168f0dd8e936" ns1:_="" ns2:_="" ns3:_="">
    <xsd:import namespace="http://schemas.microsoft.com/sharepoint/v3"/>
    <xsd:import namespace="22ff6637-8726-41b5-ae85-f34bbc10e249"/>
    <xsd:import namespace="74ac8282-c2b8-4fb5-a6a2-84ef5079fe8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ebb03eb60f1c456383d550cda2a2ac01" minOccurs="0"/>
                <xsd:element ref="ns2:TaxCatchAll" minOccurs="0"/>
                <xsd:element ref="ns2:TaxCatchAllLabel" minOccurs="0"/>
                <xsd:element ref="ns2:ofae577968ed4be8b7cfa6b3c1b2b2a3" minOccurs="0"/>
                <xsd:element ref="ns2:TaxKeywordTaxHTFiel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1" nillable="true" ma:displayName="Eigenschappen van het geïntegreerd beleid voor naleving" ma:hidden="true" ma:internalName="_ip_UnifiedCompliancePolicyProperties">
      <xsd:simpleType>
        <xsd:restriction base="dms:Note"/>
      </xsd:simpleType>
    </xsd:element>
    <xsd:element name="_ip_UnifiedCompliancePolicyUIAction" ma:index="32" nillable="true" ma:displayName="Actie van de gebruikersinterface van het geïntegreerd beleid voor naleving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ff6637-8726-41b5-ae85-f34bbc10e24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ebb03eb60f1c456383d550cda2a2ac01" ma:index="11" nillable="true" ma:taxonomy="true" ma:internalName="ebb03eb60f1c456383d550cda2a2ac01" ma:taxonomyFieldName="Teamtrefwoorden" ma:displayName="Teamtrefwoorden" ma:fieldId="{ebb03eb6-0f1c-4563-83d5-50cda2a2ac01}" ma:sspId="0f84c60b-fce4-43bd-9f97-923732063525" ma:termSetId="5787731d-66d2-4bd6-962c-872e7aa2aa48" ma:anchorId="583148c3-1018-46db-99f4-3a833922b7fb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3bed6b5d-6d57-45cb-8b93-f8e4961cbef1}" ma:internalName="TaxCatchAll" ma:showField="CatchAllData" ma:web="22ff6637-8726-41b5-ae85-f34bbc10e2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3bed6b5d-6d57-45cb-8b93-f8e4961cbef1}" ma:internalName="TaxCatchAllLabel" ma:readOnly="true" ma:showField="CatchAllDataLabel" ma:web="22ff6637-8726-41b5-ae85-f34bbc10e2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fae577968ed4be8b7cfa6b3c1b2b2a3" ma:index="15" nillable="true" ma:taxonomy="true" ma:internalName="ofae577968ed4be8b7cfa6b3c1b2b2a3" ma:taxonomyFieldName="Documentsoort" ma:displayName="Documentsoort" ma:fieldId="{8fae5779-68ed-4be8-b7cf-a6b3c1b2b2a3}" ma:sspId="0f84c60b-fce4-43bd-9f97-923732063525" ma:termSetId="44435a80-4415-4597-a153-5101d02dcb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7" nillable="true" ma:taxonomy="true" ma:internalName="TaxKeywordTaxHTField" ma:taxonomyFieldName="TaxKeyword" ma:displayName="Ondernemingstrefwoorden" ma:fieldId="{23f27201-bee3-471e-b2e7-b64fd8b7ca38}" ma:taxonomyMulti="true" ma:sspId="0f84c60b-fce4-43bd-9f97-923732063525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2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c8282-c2b8-4fb5-a6a2-84ef5079f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2" nillable="true" ma:displayName="Tags" ma:internalName="MediaServiceAutoTags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2ff6637-8726-41b5-ae85-f34bbc10e249" xsi:nil="true"/>
    <ebb03eb60f1c456383d550cda2a2ac01 xmlns="22ff6637-8726-41b5-ae85-f34bbc10e249">
      <Terms xmlns="http://schemas.microsoft.com/office/infopath/2007/PartnerControls"/>
    </ebb03eb60f1c456383d550cda2a2ac01>
    <ofae577968ed4be8b7cfa6b3c1b2b2a3 xmlns="22ff6637-8726-41b5-ae85-f34bbc10e249">
      <Terms xmlns="http://schemas.microsoft.com/office/infopath/2007/PartnerControls"/>
    </ofae577968ed4be8b7cfa6b3c1b2b2a3>
    <TaxKeywordTaxHTField xmlns="22ff6637-8726-41b5-ae85-f34bbc10e249">
      <Terms xmlns="http://schemas.microsoft.com/office/infopath/2007/PartnerControls"/>
    </TaxKeywordTaxHTField>
    <_dlc_DocId xmlns="22ff6637-8726-41b5-ae85-f34bbc10e249">RY3DV65M3ZXW-2145859584-8974</_dlc_DocId>
    <_dlc_DocIdUrl xmlns="22ff6637-8726-41b5-ae85-f34bbc10e249">
      <Url>https://denhaag.sharepoint.com/sites/Onderwijshuisvesting_OCW_StedelijkOnderwijsJeugd/_layouts/15/DocIdRedir.aspx?ID=RY3DV65M3ZXW-2145859584-8974</Url>
      <Description>RY3DV65M3ZXW-2145859584-8974</Description>
    </_dlc_DocIdUrl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E602D17-3613-4239-BA15-DFD62CA1FB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ff6637-8726-41b5-ae85-f34bbc10e249"/>
    <ds:schemaRef ds:uri="74ac8282-c2b8-4fb5-a6a2-84ef5079fe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B065E1-2369-4778-B295-F0DCEE3FDDC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BF65D7F-53FA-44EE-A376-1D42A50B0F2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4AE7E32-34E4-4DBB-9630-8D460C3EB4BE}">
  <ds:schemaRefs>
    <ds:schemaRef ds:uri="http://schemas.microsoft.com/office/2006/metadata/properties"/>
    <ds:schemaRef ds:uri="http://schemas.microsoft.com/office/infopath/2007/PartnerControls"/>
    <ds:schemaRef ds:uri="22ff6637-8726-41b5-ae85-f34bbc10e249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f03e95be-f593-41dc-b647-f46fbd6a5fa3}" enabled="1" method="Standard" siteId="{8c653938-6726-49c5-bca7-8e44a4bf202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%stijging normbedragen miv 2008</vt:lpstr>
    </vt:vector>
  </TitlesOfParts>
  <Manager/>
  <Company>VNG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satte_s</dc:creator>
  <cp:keywords/>
  <dc:description/>
  <cp:lastModifiedBy>Peter van Corler</cp:lastModifiedBy>
  <cp:revision/>
  <dcterms:created xsi:type="dcterms:W3CDTF">2009-10-05T12:59:39Z</dcterms:created>
  <dcterms:modified xsi:type="dcterms:W3CDTF">2022-10-19T11:24:52Z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0x0101008696D14171FA4CED8F032AD334D7A9EF00C00F6CFCFE48D64997E0CF777C73EC3C</vt:lpwstr>
  </property>
  <property fmtid="{D5CDD505-2E9C-101B-9397-08002B2CF9AE}" pid="3" name="TaxKeyword">
    <vt:lpwstr/>
  </property>
  <property fmtid="{D5CDD505-2E9C-101B-9397-08002B2CF9AE}" pid="4" name="Teamtrefwoorden">
    <vt:lpwstr/>
  </property>
  <property fmtid="{D5CDD505-2E9C-101B-9397-08002B2CF9AE}" pid="5" name="Documentsoort">
    <vt:lpwstr/>
  </property>
  <property fmtid="{D5CDD505-2E9C-101B-9397-08002B2CF9AE}" pid="6" name="iadc89b14e6f46d3bf0676593dca1557">
    <vt:lpwstr/>
  </property>
  <property fmtid="{D5CDD505-2E9C-101B-9397-08002B2CF9AE}" pid="7" name="Dossiertype">
    <vt:lpwstr/>
  </property>
  <property fmtid="{D5CDD505-2E9C-101B-9397-08002B2CF9AE}" pid="8" name="_dlc_DocIdItemGuid">
    <vt:lpwstr>3db50642-9353-48fe-9d1e-5e2a1776f6d8</vt:lpwstr>
  </property>
</Properties>
</file>