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6ef624d180ce2ff/BENBS ACTUEEL/ACTUEEL WERK 2020/336 Den Haag VNG 2/"/>
    </mc:Choice>
  </mc:AlternateContent>
  <xr:revisionPtr revIDLastSave="35" documentId="8_{B8A4FB1B-15F6-433B-80B1-6162942F1902}" xr6:coauthVersionLast="45" xr6:coauthVersionMax="45" xr10:uidLastSave="{E5B42E3D-272F-4469-9FFC-71C0EF05743E}"/>
  <bookViews>
    <workbookView xWindow="-103" yWindow="-103" windowWidth="16663" windowHeight="9017" xr2:uid="{649D07D2-DACC-4925-8A0A-26F96EAC17C5}"/>
  </bookViews>
  <sheets>
    <sheet name="verloop normbedragen" sheetId="1" r:id="rId1"/>
  </sheets>
  <definedNames>
    <definedName name="_xlnm.Print_Area" localSheetId="0">'verloop normbedragen'!$A:$O</definedName>
    <definedName name="_xlnm.Print_Titles" localSheetId="0">'verloop normbedragen'!$A:$A,'verloop normbedragen'!$1:$5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1" l="1"/>
  <c r="H35" i="1" s="1"/>
  <c r="M2" i="1" l="1"/>
  <c r="L2" i="1"/>
  <c r="K2" i="1"/>
  <c r="J2" i="1"/>
  <c r="I2" i="1"/>
  <c r="H2" i="1"/>
  <c r="G2" i="1"/>
  <c r="F2" i="1"/>
  <c r="E2" i="1"/>
  <c r="D2" i="1"/>
  <c r="C2" i="1"/>
  <c r="Q54" i="1" l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7" i="1"/>
  <c r="R4" i="1" l="1"/>
  <c r="R48" i="1" l="1"/>
  <c r="R42" i="1"/>
  <c r="R50" i="1"/>
  <c r="R43" i="1"/>
  <c r="R41" i="1"/>
  <c r="R45" i="1"/>
  <c r="R40" i="1"/>
  <c r="R46" i="1"/>
  <c r="R53" i="1"/>
  <c r="R49" i="1"/>
  <c r="R51" i="1"/>
  <c r="R44" i="1"/>
  <c r="R37" i="1"/>
  <c r="R54" i="1"/>
  <c r="R52" i="1"/>
  <c r="R47" i="1"/>
  <c r="C152" i="1"/>
  <c r="D152" i="1" s="1"/>
  <c r="E152" i="1" s="1"/>
  <c r="F152" i="1" s="1"/>
  <c r="G152" i="1" s="1"/>
  <c r="H152" i="1" s="1"/>
  <c r="I152" i="1" s="1"/>
  <c r="J152" i="1" s="1"/>
  <c r="K152" i="1" s="1"/>
  <c r="L152" i="1" s="1"/>
  <c r="M152" i="1" s="1"/>
  <c r="S44" i="1" l="1"/>
  <c r="S46" i="1"/>
  <c r="S43" i="1"/>
  <c r="S40" i="1"/>
  <c r="S47" i="1"/>
  <c r="S51" i="1"/>
  <c r="S42" i="1"/>
  <c r="S52" i="1"/>
  <c r="S50" i="1"/>
  <c r="S54" i="1"/>
  <c r="S49" i="1"/>
  <c r="S45" i="1"/>
  <c r="S37" i="1"/>
  <c r="S53" i="1"/>
  <c r="S41" i="1"/>
  <c r="S48" i="1"/>
  <c r="D255" i="1"/>
  <c r="E255" i="1" s="1"/>
  <c r="F255" i="1" s="1"/>
  <c r="G255" i="1" s="1"/>
  <c r="H255" i="1" s="1"/>
  <c r="I255" i="1" s="1"/>
  <c r="D254" i="1"/>
  <c r="E254" i="1" s="1"/>
  <c r="F254" i="1" s="1"/>
  <c r="G254" i="1" s="1"/>
  <c r="H254" i="1" s="1"/>
  <c r="I254" i="1" s="1"/>
  <c r="J254" i="1" s="1"/>
  <c r="K254" i="1" s="1"/>
  <c r="L254" i="1" s="1"/>
  <c r="M254" i="1" s="1"/>
  <c r="N254" i="1" s="1"/>
  <c r="O254" i="1" s="1"/>
  <c r="P254" i="1" s="1"/>
  <c r="Q254" i="1" s="1"/>
  <c r="R254" i="1" s="1"/>
  <c r="S254" i="1" s="1"/>
  <c r="D251" i="1"/>
  <c r="E251" i="1" s="1"/>
  <c r="F251" i="1" s="1"/>
  <c r="G251" i="1" s="1"/>
  <c r="H251" i="1" s="1"/>
  <c r="I251" i="1" s="1"/>
  <c r="J251" i="1" s="1"/>
  <c r="K251" i="1" s="1"/>
  <c r="L251" i="1" s="1"/>
  <c r="M251" i="1" s="1"/>
  <c r="N251" i="1" s="1"/>
  <c r="O251" i="1" s="1"/>
  <c r="P251" i="1" s="1"/>
  <c r="Q251" i="1" s="1"/>
  <c r="R251" i="1" s="1"/>
  <c r="S251" i="1" s="1"/>
  <c r="D250" i="1"/>
  <c r="E250" i="1" s="1"/>
  <c r="F250" i="1" s="1"/>
  <c r="G250" i="1" s="1"/>
  <c r="H250" i="1" s="1"/>
  <c r="I250" i="1" s="1"/>
  <c r="J250" i="1" s="1"/>
  <c r="K250" i="1" s="1"/>
  <c r="L250" i="1" s="1"/>
  <c r="M250" i="1" s="1"/>
  <c r="N250" i="1" s="1"/>
  <c r="O250" i="1" s="1"/>
  <c r="P250" i="1" s="1"/>
  <c r="Q250" i="1" s="1"/>
  <c r="R250" i="1" s="1"/>
  <c r="S250" i="1" s="1"/>
  <c r="D248" i="1"/>
  <c r="E248" i="1" s="1"/>
  <c r="F248" i="1" s="1"/>
  <c r="G248" i="1" s="1"/>
  <c r="H248" i="1" s="1"/>
  <c r="I248" i="1" s="1"/>
  <c r="J248" i="1" s="1"/>
  <c r="K248" i="1" s="1"/>
  <c r="L248" i="1" s="1"/>
  <c r="M248" i="1" s="1"/>
  <c r="N248" i="1" s="1"/>
  <c r="O248" i="1" s="1"/>
  <c r="P248" i="1" s="1"/>
  <c r="Q248" i="1" s="1"/>
  <c r="R248" i="1" s="1"/>
  <c r="S248" i="1" s="1"/>
  <c r="D247" i="1"/>
  <c r="E247" i="1" s="1"/>
  <c r="F247" i="1" s="1"/>
  <c r="G247" i="1" s="1"/>
  <c r="H247" i="1" s="1"/>
  <c r="I247" i="1" s="1"/>
  <c r="J247" i="1" s="1"/>
  <c r="K247" i="1" s="1"/>
  <c r="L247" i="1" s="1"/>
  <c r="M247" i="1" s="1"/>
  <c r="N247" i="1" s="1"/>
  <c r="O247" i="1" s="1"/>
  <c r="P247" i="1" s="1"/>
  <c r="Q247" i="1" s="1"/>
  <c r="R247" i="1" s="1"/>
  <c r="S247" i="1" s="1"/>
  <c r="D245" i="1"/>
  <c r="E245" i="1" s="1"/>
  <c r="F245" i="1" s="1"/>
  <c r="G245" i="1" s="1"/>
  <c r="H245" i="1" s="1"/>
  <c r="I245" i="1" s="1"/>
  <c r="J245" i="1" s="1"/>
  <c r="K245" i="1" s="1"/>
  <c r="L245" i="1" s="1"/>
  <c r="M245" i="1" s="1"/>
  <c r="N245" i="1" s="1"/>
  <c r="O245" i="1" s="1"/>
  <c r="P245" i="1" s="1"/>
  <c r="Q245" i="1" s="1"/>
  <c r="R245" i="1" s="1"/>
  <c r="S245" i="1" s="1"/>
  <c r="D244" i="1"/>
  <c r="E244" i="1" s="1"/>
  <c r="F244" i="1" s="1"/>
  <c r="G244" i="1" s="1"/>
  <c r="H244" i="1" s="1"/>
  <c r="I244" i="1" s="1"/>
  <c r="J244" i="1" s="1"/>
  <c r="K244" i="1" s="1"/>
  <c r="L244" i="1" s="1"/>
  <c r="M244" i="1" s="1"/>
  <c r="N244" i="1" s="1"/>
  <c r="O244" i="1" s="1"/>
  <c r="P244" i="1" s="1"/>
  <c r="Q244" i="1" s="1"/>
  <c r="R244" i="1" s="1"/>
  <c r="S244" i="1" s="1"/>
  <c r="D242" i="1"/>
  <c r="E242" i="1" s="1"/>
  <c r="F242" i="1" s="1"/>
  <c r="G242" i="1" s="1"/>
  <c r="H242" i="1" s="1"/>
  <c r="I242" i="1" s="1"/>
  <c r="J242" i="1" s="1"/>
  <c r="K242" i="1" s="1"/>
  <c r="L242" i="1" s="1"/>
  <c r="M242" i="1" s="1"/>
  <c r="N242" i="1" s="1"/>
  <c r="O242" i="1" s="1"/>
  <c r="P242" i="1" s="1"/>
  <c r="Q242" i="1" s="1"/>
  <c r="R242" i="1" s="1"/>
  <c r="S242" i="1" s="1"/>
  <c r="D241" i="1"/>
  <c r="E241" i="1" s="1"/>
  <c r="F241" i="1" s="1"/>
  <c r="G241" i="1" s="1"/>
  <c r="H241" i="1" s="1"/>
  <c r="I241" i="1" s="1"/>
  <c r="J241" i="1" s="1"/>
  <c r="K241" i="1" s="1"/>
  <c r="L241" i="1" s="1"/>
  <c r="M241" i="1" s="1"/>
  <c r="N241" i="1" s="1"/>
  <c r="O241" i="1" s="1"/>
  <c r="P241" i="1" s="1"/>
  <c r="Q241" i="1" s="1"/>
  <c r="R241" i="1" s="1"/>
  <c r="S241" i="1" s="1"/>
  <c r="D239" i="1"/>
  <c r="E239" i="1" s="1"/>
  <c r="F239" i="1" s="1"/>
  <c r="G239" i="1" s="1"/>
  <c r="H239" i="1" s="1"/>
  <c r="I239" i="1" s="1"/>
  <c r="J239" i="1" s="1"/>
  <c r="K239" i="1" s="1"/>
  <c r="L239" i="1" s="1"/>
  <c r="M239" i="1" s="1"/>
  <c r="N239" i="1" s="1"/>
  <c r="O239" i="1" s="1"/>
  <c r="P239" i="1" s="1"/>
  <c r="Q239" i="1" s="1"/>
  <c r="R239" i="1" s="1"/>
  <c r="S239" i="1" s="1"/>
  <c r="D238" i="1"/>
  <c r="E238" i="1" s="1"/>
  <c r="F238" i="1" s="1"/>
  <c r="G238" i="1" s="1"/>
  <c r="H238" i="1" s="1"/>
  <c r="I238" i="1" s="1"/>
  <c r="J238" i="1" s="1"/>
  <c r="K238" i="1" s="1"/>
  <c r="L238" i="1" s="1"/>
  <c r="M238" i="1" s="1"/>
  <c r="N238" i="1" s="1"/>
  <c r="O238" i="1" s="1"/>
  <c r="P238" i="1" s="1"/>
  <c r="Q238" i="1" s="1"/>
  <c r="R238" i="1" s="1"/>
  <c r="S238" i="1" s="1"/>
  <c r="D235" i="1"/>
  <c r="E235" i="1" s="1"/>
  <c r="F235" i="1" s="1"/>
  <c r="G235" i="1" s="1"/>
  <c r="H235" i="1" s="1"/>
  <c r="I235" i="1" s="1"/>
  <c r="J235" i="1" s="1"/>
  <c r="K235" i="1" s="1"/>
  <c r="L235" i="1" s="1"/>
  <c r="M235" i="1" s="1"/>
  <c r="N235" i="1" s="1"/>
  <c r="O235" i="1" s="1"/>
  <c r="P235" i="1" s="1"/>
  <c r="Q235" i="1" s="1"/>
  <c r="R235" i="1" s="1"/>
  <c r="S235" i="1" s="1"/>
  <c r="D236" i="1"/>
  <c r="E236" i="1" s="1"/>
  <c r="F236" i="1" s="1"/>
  <c r="G236" i="1" s="1"/>
  <c r="H236" i="1" s="1"/>
  <c r="I236" i="1" s="1"/>
  <c r="J236" i="1" s="1"/>
  <c r="K236" i="1" s="1"/>
  <c r="L236" i="1" s="1"/>
  <c r="M236" i="1" s="1"/>
  <c r="N236" i="1" s="1"/>
  <c r="O236" i="1" s="1"/>
  <c r="P236" i="1" s="1"/>
  <c r="Q236" i="1" s="1"/>
  <c r="R236" i="1" s="1"/>
  <c r="S236" i="1" s="1"/>
  <c r="I176" i="1"/>
  <c r="J176" i="1" s="1"/>
  <c r="K176" i="1" s="1"/>
  <c r="L176" i="1" s="1"/>
  <c r="M176" i="1" s="1"/>
  <c r="N176" i="1" s="1"/>
  <c r="O176" i="1" s="1"/>
  <c r="P176" i="1" s="1"/>
  <c r="Q176" i="1" s="1"/>
  <c r="R176" i="1" s="1"/>
  <c r="S176" i="1" s="1"/>
  <c r="I175" i="1"/>
  <c r="J175" i="1" s="1"/>
  <c r="K175" i="1" s="1"/>
  <c r="L175" i="1" s="1"/>
  <c r="M175" i="1" s="1"/>
  <c r="N175" i="1" s="1"/>
  <c r="O175" i="1" s="1"/>
  <c r="P175" i="1" s="1"/>
  <c r="Q175" i="1" s="1"/>
  <c r="R175" i="1" s="1"/>
  <c r="S175" i="1" s="1"/>
  <c r="I174" i="1"/>
  <c r="J174" i="1" s="1"/>
  <c r="K174" i="1" s="1"/>
  <c r="L174" i="1" s="1"/>
  <c r="M174" i="1" s="1"/>
  <c r="N174" i="1" s="1"/>
  <c r="O174" i="1" s="1"/>
  <c r="P174" i="1" s="1"/>
  <c r="Q174" i="1" s="1"/>
  <c r="R174" i="1" s="1"/>
  <c r="S174" i="1" s="1"/>
  <c r="E28" i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C28" i="1"/>
  <c r="B28" i="1" s="1"/>
  <c r="E24" i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C24" i="1"/>
  <c r="B24" i="1" s="1"/>
  <c r="C13" i="1"/>
  <c r="D13" i="1" s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C18" i="1"/>
  <c r="D18" i="1" s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C17" i="1"/>
  <c r="D17" i="1" s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C16" i="1"/>
  <c r="D16" i="1" s="1"/>
  <c r="E16" i="1" s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C15" i="1"/>
  <c r="D15" i="1" s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B229" i="1"/>
  <c r="B222" i="1"/>
  <c r="B221" i="1"/>
  <c r="B220" i="1"/>
  <c r="B219" i="1"/>
  <c r="B218" i="1"/>
  <c r="B216" i="1"/>
  <c r="B215" i="1"/>
  <c r="B214" i="1"/>
  <c r="C163" i="1"/>
  <c r="B163" i="1" s="1"/>
  <c r="C162" i="1"/>
  <c r="B162" i="1" s="1"/>
  <c r="C161" i="1"/>
  <c r="B161" i="1" s="1"/>
  <c r="C160" i="1"/>
  <c r="B160" i="1" s="1"/>
  <c r="C158" i="1"/>
  <c r="B158" i="1" s="1"/>
  <c r="C157" i="1"/>
  <c r="B157" i="1" s="1"/>
  <c r="C156" i="1"/>
  <c r="B156" i="1" s="1"/>
  <c r="C154" i="1"/>
  <c r="B154" i="1" s="1"/>
  <c r="C113" i="1"/>
  <c r="B113" i="1" s="1"/>
  <c r="C112" i="1"/>
  <c r="B112" i="1" s="1"/>
  <c r="C82" i="1"/>
  <c r="B82" i="1" s="1"/>
  <c r="C81" i="1"/>
  <c r="B81" i="1" s="1"/>
  <c r="C80" i="1"/>
  <c r="B80" i="1" s="1"/>
  <c r="C79" i="1"/>
  <c r="B79" i="1" s="1"/>
  <c r="C77" i="1"/>
  <c r="B77" i="1" s="1"/>
  <c r="C76" i="1"/>
  <c r="B76" i="1" s="1"/>
  <c r="C75" i="1"/>
  <c r="B75" i="1" s="1"/>
  <c r="C72" i="1"/>
  <c r="B72" i="1" s="1"/>
  <c r="C71" i="1"/>
  <c r="B71" i="1" s="1"/>
  <c r="C70" i="1"/>
  <c r="B70" i="1" s="1"/>
  <c r="C68" i="1"/>
  <c r="B68" i="1" s="1"/>
  <c r="C67" i="1"/>
  <c r="B67" i="1" s="1"/>
  <c r="C66" i="1"/>
  <c r="B66" i="1" s="1"/>
  <c r="C62" i="1"/>
  <c r="B62" i="1" s="1"/>
  <c r="C60" i="1"/>
  <c r="B60" i="1" s="1"/>
  <c r="C59" i="1"/>
  <c r="B59" i="1" s="1"/>
  <c r="C57" i="1"/>
  <c r="B57" i="1" s="1"/>
  <c r="C31" i="1"/>
  <c r="B31" i="1" s="1"/>
  <c r="C30" i="1"/>
  <c r="B30" i="1" s="1"/>
  <c r="C27" i="1"/>
  <c r="B27" i="1" s="1"/>
  <c r="C26" i="1"/>
  <c r="B26" i="1" s="1"/>
  <c r="C23" i="1"/>
  <c r="B23" i="1" s="1"/>
  <c r="C22" i="1"/>
  <c r="B22" i="1" s="1"/>
  <c r="E30" i="1"/>
  <c r="F30" i="1" s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C8" i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C9" i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C11" i="1"/>
  <c r="D11" i="1" s="1"/>
  <c r="E11" i="1" s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C12" i="1"/>
  <c r="D12" i="1" s="1"/>
  <c r="E12" i="1" s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C85" i="1"/>
  <c r="D85" i="1" s="1"/>
  <c r="E85" i="1" s="1"/>
  <c r="F85" i="1" s="1"/>
  <c r="G85" i="1" s="1"/>
  <c r="H85" i="1" s="1"/>
  <c r="I85" i="1" s="1"/>
  <c r="J85" i="1" s="1"/>
  <c r="K85" i="1" s="1"/>
  <c r="L85" i="1" s="1"/>
  <c r="M85" i="1" s="1"/>
  <c r="N85" i="1" s="1"/>
  <c r="O85" i="1" s="1"/>
  <c r="P85" i="1" s="1"/>
  <c r="Q85" i="1" s="1"/>
  <c r="R85" i="1" s="1"/>
  <c r="S85" i="1" s="1"/>
  <c r="C86" i="1"/>
  <c r="D86" i="1" s="1"/>
  <c r="E86" i="1" s="1"/>
  <c r="F86" i="1" s="1"/>
  <c r="G86" i="1" s="1"/>
  <c r="H86" i="1" s="1"/>
  <c r="I86" i="1" s="1"/>
  <c r="J86" i="1" s="1"/>
  <c r="K86" i="1" s="1"/>
  <c r="L86" i="1" s="1"/>
  <c r="M86" i="1" s="1"/>
  <c r="N86" i="1" s="1"/>
  <c r="O86" i="1" s="1"/>
  <c r="P86" i="1" s="1"/>
  <c r="Q86" i="1" s="1"/>
  <c r="R86" i="1" s="1"/>
  <c r="S86" i="1" s="1"/>
  <c r="C87" i="1"/>
  <c r="D87" i="1" s="1"/>
  <c r="E87" i="1" s="1"/>
  <c r="F87" i="1" s="1"/>
  <c r="G87" i="1" s="1"/>
  <c r="H87" i="1" s="1"/>
  <c r="I87" i="1" s="1"/>
  <c r="J87" i="1" s="1"/>
  <c r="K87" i="1" s="1"/>
  <c r="L87" i="1" s="1"/>
  <c r="M87" i="1" s="1"/>
  <c r="N87" i="1" s="1"/>
  <c r="O87" i="1" s="1"/>
  <c r="P87" i="1" s="1"/>
  <c r="Q87" i="1" s="1"/>
  <c r="R87" i="1" s="1"/>
  <c r="S87" i="1" s="1"/>
  <c r="C89" i="1"/>
  <c r="D89" i="1" s="1"/>
  <c r="E89" i="1" s="1"/>
  <c r="F89" i="1" s="1"/>
  <c r="G89" i="1" s="1"/>
  <c r="H89" i="1" s="1"/>
  <c r="I89" i="1" s="1"/>
  <c r="J89" i="1" s="1"/>
  <c r="K89" i="1" s="1"/>
  <c r="L89" i="1" s="1"/>
  <c r="M89" i="1" s="1"/>
  <c r="N89" i="1" s="1"/>
  <c r="O89" i="1" s="1"/>
  <c r="P89" i="1" s="1"/>
  <c r="Q89" i="1" s="1"/>
  <c r="R89" i="1" s="1"/>
  <c r="S89" i="1" s="1"/>
  <c r="C90" i="1"/>
  <c r="D90" i="1" s="1"/>
  <c r="E90" i="1" s="1"/>
  <c r="F90" i="1" s="1"/>
  <c r="G90" i="1" s="1"/>
  <c r="H90" i="1" s="1"/>
  <c r="I90" i="1" s="1"/>
  <c r="J90" i="1" s="1"/>
  <c r="K90" i="1" s="1"/>
  <c r="L90" i="1" s="1"/>
  <c r="M90" i="1" s="1"/>
  <c r="N90" i="1" s="1"/>
  <c r="O90" i="1" s="1"/>
  <c r="P90" i="1" s="1"/>
  <c r="Q90" i="1" s="1"/>
  <c r="R90" i="1" s="1"/>
  <c r="S90" i="1" s="1"/>
  <c r="C91" i="1"/>
  <c r="D91" i="1" s="1"/>
  <c r="E91" i="1" s="1"/>
  <c r="F91" i="1" s="1"/>
  <c r="G91" i="1" s="1"/>
  <c r="H91" i="1" s="1"/>
  <c r="I91" i="1" s="1"/>
  <c r="J91" i="1" s="1"/>
  <c r="K91" i="1" s="1"/>
  <c r="L91" i="1" s="1"/>
  <c r="M91" i="1" s="1"/>
  <c r="N91" i="1" s="1"/>
  <c r="O91" i="1" s="1"/>
  <c r="P91" i="1" s="1"/>
  <c r="Q91" i="1" s="1"/>
  <c r="R91" i="1" s="1"/>
  <c r="S91" i="1" s="1"/>
  <c r="C92" i="1"/>
  <c r="D92" i="1" s="1"/>
  <c r="E92" i="1" s="1"/>
  <c r="F92" i="1" s="1"/>
  <c r="G92" i="1" s="1"/>
  <c r="H92" i="1" s="1"/>
  <c r="I92" i="1" s="1"/>
  <c r="J92" i="1" s="1"/>
  <c r="K92" i="1" s="1"/>
  <c r="L92" i="1" s="1"/>
  <c r="M92" i="1" s="1"/>
  <c r="N92" i="1" s="1"/>
  <c r="O92" i="1" s="1"/>
  <c r="P92" i="1" s="1"/>
  <c r="Q92" i="1" s="1"/>
  <c r="R92" i="1" s="1"/>
  <c r="S92" i="1" s="1"/>
  <c r="C93" i="1"/>
  <c r="D93" i="1" s="1"/>
  <c r="E93" i="1" s="1"/>
  <c r="F93" i="1" s="1"/>
  <c r="G93" i="1" s="1"/>
  <c r="H93" i="1" s="1"/>
  <c r="I93" i="1" s="1"/>
  <c r="J93" i="1" s="1"/>
  <c r="K93" i="1" s="1"/>
  <c r="L93" i="1" s="1"/>
  <c r="M93" i="1" s="1"/>
  <c r="N93" i="1" s="1"/>
  <c r="O93" i="1" s="1"/>
  <c r="P93" i="1" s="1"/>
  <c r="Q93" i="1" s="1"/>
  <c r="R93" i="1" s="1"/>
  <c r="S93" i="1" s="1"/>
  <c r="C104" i="1"/>
  <c r="D104" i="1" s="1"/>
  <c r="E104" i="1" s="1"/>
  <c r="F104" i="1" s="1"/>
  <c r="G104" i="1" s="1"/>
  <c r="H104" i="1" s="1"/>
  <c r="I104" i="1" s="1"/>
  <c r="J104" i="1" s="1"/>
  <c r="K104" i="1" s="1"/>
  <c r="L104" i="1" s="1"/>
  <c r="M104" i="1" s="1"/>
  <c r="N104" i="1" s="1"/>
  <c r="O104" i="1" s="1"/>
  <c r="P104" i="1" s="1"/>
  <c r="Q104" i="1" s="1"/>
  <c r="R104" i="1" s="1"/>
  <c r="S104" i="1" s="1"/>
  <c r="C105" i="1"/>
  <c r="D105" i="1" s="1"/>
  <c r="E105" i="1" s="1"/>
  <c r="F105" i="1" s="1"/>
  <c r="G105" i="1" s="1"/>
  <c r="H105" i="1" s="1"/>
  <c r="I105" i="1" s="1"/>
  <c r="J105" i="1" s="1"/>
  <c r="K105" i="1" s="1"/>
  <c r="L105" i="1" s="1"/>
  <c r="M105" i="1" s="1"/>
  <c r="N105" i="1" s="1"/>
  <c r="O105" i="1" s="1"/>
  <c r="P105" i="1" s="1"/>
  <c r="Q105" i="1" s="1"/>
  <c r="R105" i="1" s="1"/>
  <c r="S105" i="1" s="1"/>
  <c r="C106" i="1"/>
  <c r="D106" i="1" s="1"/>
  <c r="E106" i="1" s="1"/>
  <c r="F106" i="1" s="1"/>
  <c r="G106" i="1" s="1"/>
  <c r="H106" i="1" s="1"/>
  <c r="I106" i="1" s="1"/>
  <c r="J106" i="1" s="1"/>
  <c r="K106" i="1" s="1"/>
  <c r="L106" i="1" s="1"/>
  <c r="M106" i="1" s="1"/>
  <c r="N106" i="1" s="1"/>
  <c r="O106" i="1" s="1"/>
  <c r="P106" i="1" s="1"/>
  <c r="Q106" i="1" s="1"/>
  <c r="R106" i="1" s="1"/>
  <c r="S106" i="1" s="1"/>
  <c r="C116" i="1"/>
  <c r="D116" i="1" s="1"/>
  <c r="E116" i="1" s="1"/>
  <c r="F116" i="1" s="1"/>
  <c r="G116" i="1" s="1"/>
  <c r="H116" i="1" s="1"/>
  <c r="I116" i="1" s="1"/>
  <c r="J116" i="1" s="1"/>
  <c r="K116" i="1" s="1"/>
  <c r="L116" i="1" s="1"/>
  <c r="M116" i="1" s="1"/>
  <c r="N116" i="1" s="1"/>
  <c r="O116" i="1" s="1"/>
  <c r="P116" i="1" s="1"/>
  <c r="Q116" i="1" s="1"/>
  <c r="R116" i="1" s="1"/>
  <c r="S116" i="1" s="1"/>
  <c r="C117" i="1"/>
  <c r="D117" i="1" s="1"/>
  <c r="E117" i="1" s="1"/>
  <c r="F117" i="1" s="1"/>
  <c r="G117" i="1" s="1"/>
  <c r="H117" i="1" s="1"/>
  <c r="I117" i="1" s="1"/>
  <c r="J117" i="1" s="1"/>
  <c r="K117" i="1" s="1"/>
  <c r="L117" i="1" s="1"/>
  <c r="M117" i="1" s="1"/>
  <c r="N117" i="1" s="1"/>
  <c r="O117" i="1" s="1"/>
  <c r="P117" i="1" s="1"/>
  <c r="Q117" i="1" s="1"/>
  <c r="R117" i="1" s="1"/>
  <c r="S117" i="1" s="1"/>
  <c r="C118" i="1"/>
  <c r="D118" i="1" s="1"/>
  <c r="E118" i="1" s="1"/>
  <c r="F118" i="1" s="1"/>
  <c r="G118" i="1" s="1"/>
  <c r="H118" i="1" s="1"/>
  <c r="I118" i="1" s="1"/>
  <c r="J118" i="1" s="1"/>
  <c r="K118" i="1" s="1"/>
  <c r="L118" i="1" s="1"/>
  <c r="M118" i="1" s="1"/>
  <c r="N118" i="1" s="1"/>
  <c r="O118" i="1" s="1"/>
  <c r="P118" i="1" s="1"/>
  <c r="Q118" i="1" s="1"/>
  <c r="R118" i="1" s="1"/>
  <c r="S118" i="1" s="1"/>
  <c r="C125" i="1"/>
  <c r="D125" i="1" s="1"/>
  <c r="E125" i="1" s="1"/>
  <c r="F125" i="1" s="1"/>
  <c r="G125" i="1" s="1"/>
  <c r="H125" i="1" s="1"/>
  <c r="I125" i="1" s="1"/>
  <c r="J125" i="1" s="1"/>
  <c r="K125" i="1" s="1"/>
  <c r="L125" i="1" s="1"/>
  <c r="M125" i="1" s="1"/>
  <c r="N125" i="1" s="1"/>
  <c r="O125" i="1" s="1"/>
  <c r="P125" i="1" s="1"/>
  <c r="Q125" i="1" s="1"/>
  <c r="R125" i="1" s="1"/>
  <c r="S125" i="1" s="1"/>
  <c r="C126" i="1"/>
  <c r="D126" i="1" s="1"/>
  <c r="E126" i="1" s="1"/>
  <c r="F126" i="1" s="1"/>
  <c r="G126" i="1" s="1"/>
  <c r="H126" i="1" s="1"/>
  <c r="I126" i="1" s="1"/>
  <c r="J126" i="1" s="1"/>
  <c r="K126" i="1" s="1"/>
  <c r="L126" i="1" s="1"/>
  <c r="M126" i="1" s="1"/>
  <c r="N126" i="1" s="1"/>
  <c r="O126" i="1" s="1"/>
  <c r="P126" i="1" s="1"/>
  <c r="Q126" i="1" s="1"/>
  <c r="R126" i="1" s="1"/>
  <c r="S126" i="1" s="1"/>
  <c r="C128" i="1"/>
  <c r="D128" i="1" s="1"/>
  <c r="E128" i="1" s="1"/>
  <c r="F128" i="1" s="1"/>
  <c r="G128" i="1" s="1"/>
  <c r="H128" i="1" s="1"/>
  <c r="I128" i="1" s="1"/>
  <c r="J128" i="1" s="1"/>
  <c r="K128" i="1" s="1"/>
  <c r="L128" i="1" s="1"/>
  <c r="M128" i="1" s="1"/>
  <c r="N128" i="1" s="1"/>
  <c r="O128" i="1" s="1"/>
  <c r="P128" i="1" s="1"/>
  <c r="Q128" i="1" s="1"/>
  <c r="R128" i="1" s="1"/>
  <c r="S128" i="1" s="1"/>
  <c r="C129" i="1"/>
  <c r="D129" i="1" s="1"/>
  <c r="E129" i="1" s="1"/>
  <c r="F129" i="1" s="1"/>
  <c r="G129" i="1" s="1"/>
  <c r="H129" i="1" s="1"/>
  <c r="I129" i="1" s="1"/>
  <c r="J129" i="1" s="1"/>
  <c r="K129" i="1" s="1"/>
  <c r="L129" i="1" s="1"/>
  <c r="M129" i="1" s="1"/>
  <c r="N129" i="1" s="1"/>
  <c r="O129" i="1" s="1"/>
  <c r="P129" i="1" s="1"/>
  <c r="Q129" i="1" s="1"/>
  <c r="R129" i="1" s="1"/>
  <c r="S129" i="1" s="1"/>
  <c r="C166" i="1"/>
  <c r="D166" i="1" s="1"/>
  <c r="E166" i="1" s="1"/>
  <c r="F166" i="1" s="1"/>
  <c r="G166" i="1" s="1"/>
  <c r="H166" i="1" s="1"/>
  <c r="I166" i="1" s="1"/>
  <c r="J166" i="1" s="1"/>
  <c r="K166" i="1" s="1"/>
  <c r="L166" i="1" s="1"/>
  <c r="M166" i="1" s="1"/>
  <c r="N166" i="1" s="1"/>
  <c r="O166" i="1" s="1"/>
  <c r="P166" i="1" s="1"/>
  <c r="Q166" i="1" s="1"/>
  <c r="R166" i="1" s="1"/>
  <c r="S166" i="1" s="1"/>
  <c r="C167" i="1"/>
  <c r="D167" i="1" s="1"/>
  <c r="E167" i="1" s="1"/>
  <c r="F167" i="1" s="1"/>
  <c r="G167" i="1" s="1"/>
  <c r="H167" i="1" s="1"/>
  <c r="I167" i="1" s="1"/>
  <c r="J167" i="1" s="1"/>
  <c r="K167" i="1" s="1"/>
  <c r="L167" i="1" s="1"/>
  <c r="M167" i="1" s="1"/>
  <c r="N167" i="1" s="1"/>
  <c r="O167" i="1" s="1"/>
  <c r="P167" i="1" s="1"/>
  <c r="Q167" i="1" s="1"/>
  <c r="R167" i="1" s="1"/>
  <c r="S167" i="1" s="1"/>
  <c r="C170" i="1"/>
  <c r="D170" i="1" s="1"/>
  <c r="E170" i="1" s="1"/>
  <c r="F170" i="1" s="1"/>
  <c r="G170" i="1" s="1"/>
  <c r="H170" i="1" s="1"/>
  <c r="I170" i="1" s="1"/>
  <c r="J170" i="1" s="1"/>
  <c r="K170" i="1" s="1"/>
  <c r="L170" i="1" s="1"/>
  <c r="M170" i="1" s="1"/>
  <c r="N170" i="1" s="1"/>
  <c r="O170" i="1" s="1"/>
  <c r="P170" i="1" s="1"/>
  <c r="Q170" i="1" s="1"/>
  <c r="R170" i="1" s="1"/>
  <c r="S170" i="1" s="1"/>
  <c r="C171" i="1"/>
  <c r="D171" i="1" s="1"/>
  <c r="E171" i="1" s="1"/>
  <c r="F171" i="1" s="1"/>
  <c r="G171" i="1" s="1"/>
  <c r="H171" i="1" s="1"/>
  <c r="I171" i="1" s="1"/>
  <c r="J171" i="1" s="1"/>
  <c r="K171" i="1" s="1"/>
  <c r="L171" i="1" s="1"/>
  <c r="M171" i="1" s="1"/>
  <c r="N171" i="1" s="1"/>
  <c r="O171" i="1" s="1"/>
  <c r="P171" i="1" s="1"/>
  <c r="Q171" i="1" s="1"/>
  <c r="R171" i="1" s="1"/>
  <c r="S171" i="1" s="1"/>
  <c r="C172" i="1"/>
  <c r="D172" i="1" s="1"/>
  <c r="E172" i="1" s="1"/>
  <c r="F172" i="1" s="1"/>
  <c r="G172" i="1" s="1"/>
  <c r="H172" i="1" s="1"/>
  <c r="I172" i="1" s="1"/>
  <c r="J172" i="1" s="1"/>
  <c r="K172" i="1" s="1"/>
  <c r="L172" i="1" s="1"/>
  <c r="M172" i="1" s="1"/>
  <c r="N172" i="1" s="1"/>
  <c r="O172" i="1" s="1"/>
  <c r="P172" i="1" s="1"/>
  <c r="Q172" i="1" s="1"/>
  <c r="R172" i="1" s="1"/>
  <c r="S172" i="1" s="1"/>
  <c r="C178" i="1"/>
  <c r="D178" i="1" s="1"/>
  <c r="E178" i="1" s="1"/>
  <c r="F178" i="1" s="1"/>
  <c r="G178" i="1" s="1"/>
  <c r="H178" i="1" s="1"/>
  <c r="I178" i="1" s="1"/>
  <c r="J178" i="1" s="1"/>
  <c r="K178" i="1" s="1"/>
  <c r="L178" i="1" s="1"/>
  <c r="M178" i="1" s="1"/>
  <c r="N178" i="1" s="1"/>
  <c r="O178" i="1" s="1"/>
  <c r="P178" i="1" s="1"/>
  <c r="Q178" i="1" s="1"/>
  <c r="R178" i="1" s="1"/>
  <c r="S178" i="1" s="1"/>
  <c r="C179" i="1"/>
  <c r="D179" i="1" s="1"/>
  <c r="E179" i="1" s="1"/>
  <c r="F179" i="1" s="1"/>
  <c r="G179" i="1" s="1"/>
  <c r="H179" i="1" s="1"/>
  <c r="I179" i="1" s="1"/>
  <c r="J179" i="1" s="1"/>
  <c r="K179" i="1" s="1"/>
  <c r="L179" i="1" s="1"/>
  <c r="M179" i="1" s="1"/>
  <c r="N179" i="1" s="1"/>
  <c r="O179" i="1" s="1"/>
  <c r="P179" i="1" s="1"/>
  <c r="Q179" i="1" s="1"/>
  <c r="R179" i="1" s="1"/>
  <c r="S179" i="1" s="1"/>
  <c r="C181" i="1"/>
  <c r="D181" i="1" s="1"/>
  <c r="E181" i="1" s="1"/>
  <c r="F181" i="1" s="1"/>
  <c r="G181" i="1" s="1"/>
  <c r="H181" i="1" s="1"/>
  <c r="I181" i="1" s="1"/>
  <c r="J181" i="1" s="1"/>
  <c r="K181" i="1" s="1"/>
  <c r="L181" i="1" s="1"/>
  <c r="M181" i="1" s="1"/>
  <c r="N181" i="1" s="1"/>
  <c r="O181" i="1" s="1"/>
  <c r="P181" i="1" s="1"/>
  <c r="Q181" i="1" s="1"/>
  <c r="R181" i="1" s="1"/>
  <c r="S181" i="1" s="1"/>
  <c r="C182" i="1"/>
  <c r="D182" i="1" s="1"/>
  <c r="E182" i="1" s="1"/>
  <c r="F182" i="1" s="1"/>
  <c r="G182" i="1" s="1"/>
  <c r="H182" i="1" s="1"/>
  <c r="I182" i="1" s="1"/>
  <c r="J182" i="1" s="1"/>
  <c r="K182" i="1" s="1"/>
  <c r="L182" i="1" s="1"/>
  <c r="M182" i="1" s="1"/>
  <c r="N182" i="1" s="1"/>
  <c r="O182" i="1" s="1"/>
  <c r="P182" i="1" s="1"/>
  <c r="Q182" i="1" s="1"/>
  <c r="R182" i="1" s="1"/>
  <c r="S182" i="1" s="1"/>
  <c r="C183" i="1"/>
  <c r="D183" i="1" s="1"/>
  <c r="E183" i="1" s="1"/>
  <c r="F183" i="1" s="1"/>
  <c r="G183" i="1" s="1"/>
  <c r="H183" i="1" s="1"/>
  <c r="I183" i="1" s="1"/>
  <c r="J183" i="1" s="1"/>
  <c r="K183" i="1" s="1"/>
  <c r="L183" i="1" s="1"/>
  <c r="M183" i="1" s="1"/>
  <c r="N183" i="1" s="1"/>
  <c r="O183" i="1" s="1"/>
  <c r="P183" i="1" s="1"/>
  <c r="Q183" i="1" s="1"/>
  <c r="R183" i="1" s="1"/>
  <c r="S183" i="1" s="1"/>
  <c r="C184" i="1"/>
  <c r="D184" i="1" s="1"/>
  <c r="E184" i="1" s="1"/>
  <c r="F184" i="1" s="1"/>
  <c r="G184" i="1" s="1"/>
  <c r="H184" i="1" s="1"/>
  <c r="I184" i="1" s="1"/>
  <c r="J184" i="1" s="1"/>
  <c r="K184" i="1" s="1"/>
  <c r="L184" i="1" s="1"/>
  <c r="M184" i="1" s="1"/>
  <c r="N184" i="1" s="1"/>
  <c r="O184" i="1" s="1"/>
  <c r="P184" i="1" s="1"/>
  <c r="Q184" i="1" s="1"/>
  <c r="R184" i="1" s="1"/>
  <c r="S184" i="1" s="1"/>
  <c r="C185" i="1"/>
  <c r="D185" i="1" s="1"/>
  <c r="E185" i="1" s="1"/>
  <c r="F185" i="1" s="1"/>
  <c r="G185" i="1" s="1"/>
  <c r="H185" i="1" s="1"/>
  <c r="I185" i="1" s="1"/>
  <c r="J185" i="1" s="1"/>
  <c r="K185" i="1" s="1"/>
  <c r="L185" i="1" s="1"/>
  <c r="M185" i="1" s="1"/>
  <c r="N185" i="1" s="1"/>
  <c r="O185" i="1" s="1"/>
  <c r="P185" i="1" s="1"/>
  <c r="Q185" i="1" s="1"/>
  <c r="R185" i="1" s="1"/>
  <c r="S185" i="1" s="1"/>
  <c r="C186" i="1"/>
  <c r="D186" i="1" s="1"/>
  <c r="E186" i="1" s="1"/>
  <c r="F186" i="1" s="1"/>
  <c r="G186" i="1" s="1"/>
  <c r="H186" i="1" s="1"/>
  <c r="I186" i="1" s="1"/>
  <c r="J186" i="1" s="1"/>
  <c r="K186" i="1" s="1"/>
  <c r="L186" i="1" s="1"/>
  <c r="M186" i="1" s="1"/>
  <c r="N186" i="1" s="1"/>
  <c r="O186" i="1" s="1"/>
  <c r="P186" i="1" s="1"/>
  <c r="Q186" i="1" s="1"/>
  <c r="R186" i="1" s="1"/>
  <c r="S186" i="1" s="1"/>
  <c r="C189" i="1"/>
  <c r="D189" i="1" s="1"/>
  <c r="E189" i="1" s="1"/>
  <c r="F189" i="1" s="1"/>
  <c r="G189" i="1" s="1"/>
  <c r="H189" i="1" s="1"/>
  <c r="I189" i="1" s="1"/>
  <c r="J189" i="1" s="1"/>
  <c r="K189" i="1" s="1"/>
  <c r="L189" i="1" s="1"/>
  <c r="M189" i="1" s="1"/>
  <c r="N189" i="1" s="1"/>
  <c r="O189" i="1" s="1"/>
  <c r="P189" i="1" s="1"/>
  <c r="Q189" i="1" s="1"/>
  <c r="R189" i="1" s="1"/>
  <c r="S189" i="1" s="1"/>
  <c r="S199" i="1" s="1"/>
  <c r="C95" i="1"/>
  <c r="D95" i="1" s="1"/>
  <c r="E95" i="1" s="1"/>
  <c r="F95" i="1" s="1"/>
  <c r="G95" i="1" s="1"/>
  <c r="H95" i="1" s="1"/>
  <c r="I95" i="1" s="1"/>
  <c r="J95" i="1" s="1"/>
  <c r="K95" i="1" s="1"/>
  <c r="L95" i="1" s="1"/>
  <c r="M95" i="1" s="1"/>
  <c r="N95" i="1" s="1"/>
  <c r="O95" i="1" s="1"/>
  <c r="P95" i="1" s="1"/>
  <c r="Q95" i="1" s="1"/>
  <c r="R95" i="1" s="1"/>
  <c r="S95" i="1" s="1"/>
  <c r="C96" i="1"/>
  <c r="D96" i="1" s="1"/>
  <c r="E96" i="1" s="1"/>
  <c r="F96" i="1" s="1"/>
  <c r="G96" i="1" s="1"/>
  <c r="H96" i="1" s="1"/>
  <c r="I96" i="1" s="1"/>
  <c r="J96" i="1" s="1"/>
  <c r="K96" i="1" s="1"/>
  <c r="L96" i="1" s="1"/>
  <c r="M96" i="1" s="1"/>
  <c r="N96" i="1" s="1"/>
  <c r="O96" i="1" s="1"/>
  <c r="P96" i="1" s="1"/>
  <c r="Q96" i="1" s="1"/>
  <c r="R96" i="1" s="1"/>
  <c r="S96" i="1" s="1"/>
  <c r="C97" i="1"/>
  <c r="D97" i="1" s="1"/>
  <c r="E97" i="1" s="1"/>
  <c r="F97" i="1" s="1"/>
  <c r="G97" i="1" s="1"/>
  <c r="H97" i="1" s="1"/>
  <c r="I97" i="1" s="1"/>
  <c r="J97" i="1" s="1"/>
  <c r="K97" i="1" s="1"/>
  <c r="L97" i="1" s="1"/>
  <c r="M97" i="1" s="1"/>
  <c r="N97" i="1" s="1"/>
  <c r="O97" i="1" s="1"/>
  <c r="P97" i="1" s="1"/>
  <c r="Q97" i="1" s="1"/>
  <c r="R97" i="1" s="1"/>
  <c r="S97" i="1" s="1"/>
  <c r="C98" i="1"/>
  <c r="D98" i="1" s="1"/>
  <c r="E98" i="1" s="1"/>
  <c r="F98" i="1" s="1"/>
  <c r="G98" i="1" s="1"/>
  <c r="H98" i="1" s="1"/>
  <c r="I98" i="1" s="1"/>
  <c r="J98" i="1" s="1"/>
  <c r="K98" i="1" s="1"/>
  <c r="L98" i="1" s="1"/>
  <c r="M98" i="1" s="1"/>
  <c r="N98" i="1" s="1"/>
  <c r="O98" i="1" s="1"/>
  <c r="P98" i="1" s="1"/>
  <c r="Q98" i="1" s="1"/>
  <c r="R98" i="1" s="1"/>
  <c r="S98" i="1" s="1"/>
  <c r="C99" i="1"/>
  <c r="D99" i="1" s="1"/>
  <c r="E99" i="1" s="1"/>
  <c r="F99" i="1" s="1"/>
  <c r="G99" i="1" s="1"/>
  <c r="H99" i="1" s="1"/>
  <c r="I99" i="1" s="1"/>
  <c r="J99" i="1" s="1"/>
  <c r="K99" i="1" s="1"/>
  <c r="L99" i="1" s="1"/>
  <c r="M99" i="1" s="1"/>
  <c r="N99" i="1" s="1"/>
  <c r="O99" i="1" s="1"/>
  <c r="P99" i="1" s="1"/>
  <c r="Q99" i="1" s="1"/>
  <c r="R99" i="1" s="1"/>
  <c r="S99" i="1" s="1"/>
  <c r="C100" i="1"/>
  <c r="D100" i="1" s="1"/>
  <c r="E100" i="1" s="1"/>
  <c r="F100" i="1" s="1"/>
  <c r="G100" i="1" s="1"/>
  <c r="H100" i="1" s="1"/>
  <c r="I100" i="1" s="1"/>
  <c r="J100" i="1" s="1"/>
  <c r="K100" i="1" s="1"/>
  <c r="L100" i="1" s="1"/>
  <c r="M100" i="1" s="1"/>
  <c r="N100" i="1" s="1"/>
  <c r="O100" i="1" s="1"/>
  <c r="P100" i="1" s="1"/>
  <c r="Q100" i="1" s="1"/>
  <c r="R100" i="1" s="1"/>
  <c r="S100" i="1" s="1"/>
  <c r="C108" i="1"/>
  <c r="D108" i="1" s="1"/>
  <c r="E108" i="1" s="1"/>
  <c r="F108" i="1" s="1"/>
  <c r="G108" i="1" s="1"/>
  <c r="H108" i="1" s="1"/>
  <c r="I108" i="1" s="1"/>
  <c r="J108" i="1" s="1"/>
  <c r="K108" i="1" s="1"/>
  <c r="L108" i="1" s="1"/>
  <c r="M108" i="1" s="1"/>
  <c r="N108" i="1" s="1"/>
  <c r="O108" i="1" s="1"/>
  <c r="P108" i="1" s="1"/>
  <c r="Q108" i="1" s="1"/>
  <c r="R108" i="1" s="1"/>
  <c r="S108" i="1" s="1"/>
  <c r="C109" i="1"/>
  <c r="D109" i="1" s="1"/>
  <c r="E109" i="1" s="1"/>
  <c r="F109" i="1" s="1"/>
  <c r="G109" i="1" s="1"/>
  <c r="H109" i="1" s="1"/>
  <c r="I109" i="1" s="1"/>
  <c r="J109" i="1" s="1"/>
  <c r="K109" i="1" s="1"/>
  <c r="L109" i="1" s="1"/>
  <c r="M109" i="1" s="1"/>
  <c r="N109" i="1" s="1"/>
  <c r="O109" i="1" s="1"/>
  <c r="P109" i="1" s="1"/>
  <c r="Q109" i="1" s="1"/>
  <c r="R109" i="1" s="1"/>
  <c r="S109" i="1" s="1"/>
  <c r="C110" i="1"/>
  <c r="D110" i="1" s="1"/>
  <c r="E110" i="1" s="1"/>
  <c r="F110" i="1" s="1"/>
  <c r="G110" i="1" s="1"/>
  <c r="H110" i="1" s="1"/>
  <c r="I110" i="1" s="1"/>
  <c r="J110" i="1" s="1"/>
  <c r="K110" i="1" s="1"/>
  <c r="L110" i="1" s="1"/>
  <c r="M110" i="1" s="1"/>
  <c r="N110" i="1" s="1"/>
  <c r="O110" i="1" s="1"/>
  <c r="P110" i="1" s="1"/>
  <c r="Q110" i="1" s="1"/>
  <c r="R110" i="1" s="1"/>
  <c r="S110" i="1" s="1"/>
  <c r="C120" i="1"/>
  <c r="D120" i="1" s="1"/>
  <c r="E120" i="1" s="1"/>
  <c r="F120" i="1" s="1"/>
  <c r="G120" i="1" s="1"/>
  <c r="H120" i="1" s="1"/>
  <c r="I120" i="1" s="1"/>
  <c r="J120" i="1" s="1"/>
  <c r="K120" i="1" s="1"/>
  <c r="L120" i="1" s="1"/>
  <c r="M120" i="1" s="1"/>
  <c r="N120" i="1" s="1"/>
  <c r="O120" i="1" s="1"/>
  <c r="P120" i="1" s="1"/>
  <c r="Q120" i="1" s="1"/>
  <c r="R120" i="1" s="1"/>
  <c r="S120" i="1" s="1"/>
  <c r="C121" i="1"/>
  <c r="D121" i="1" s="1"/>
  <c r="E121" i="1" s="1"/>
  <c r="F121" i="1" s="1"/>
  <c r="G121" i="1" s="1"/>
  <c r="H121" i="1" s="1"/>
  <c r="I121" i="1" s="1"/>
  <c r="J121" i="1" s="1"/>
  <c r="K121" i="1" s="1"/>
  <c r="L121" i="1" s="1"/>
  <c r="M121" i="1" s="1"/>
  <c r="N121" i="1" s="1"/>
  <c r="O121" i="1" s="1"/>
  <c r="P121" i="1" s="1"/>
  <c r="Q121" i="1" s="1"/>
  <c r="R121" i="1" s="1"/>
  <c r="S121" i="1" s="1"/>
  <c r="C122" i="1"/>
  <c r="D122" i="1" s="1"/>
  <c r="E122" i="1" s="1"/>
  <c r="F122" i="1" s="1"/>
  <c r="G122" i="1" s="1"/>
  <c r="H122" i="1" s="1"/>
  <c r="I122" i="1" s="1"/>
  <c r="J122" i="1" s="1"/>
  <c r="K122" i="1" s="1"/>
  <c r="L122" i="1" s="1"/>
  <c r="M122" i="1" s="1"/>
  <c r="N122" i="1" s="1"/>
  <c r="O122" i="1" s="1"/>
  <c r="P122" i="1" s="1"/>
  <c r="Q122" i="1" s="1"/>
  <c r="R122" i="1" s="1"/>
  <c r="S122" i="1" s="1"/>
  <c r="C131" i="1"/>
  <c r="D131" i="1" s="1"/>
  <c r="E131" i="1" s="1"/>
  <c r="F131" i="1" s="1"/>
  <c r="G131" i="1" s="1"/>
  <c r="H131" i="1" s="1"/>
  <c r="I131" i="1" s="1"/>
  <c r="J131" i="1" s="1"/>
  <c r="K131" i="1" s="1"/>
  <c r="L131" i="1" s="1"/>
  <c r="M131" i="1" s="1"/>
  <c r="N131" i="1" s="1"/>
  <c r="O131" i="1" s="1"/>
  <c r="P131" i="1" s="1"/>
  <c r="Q131" i="1" s="1"/>
  <c r="R131" i="1" s="1"/>
  <c r="C132" i="1"/>
  <c r="D132" i="1" s="1"/>
  <c r="E132" i="1" s="1"/>
  <c r="F132" i="1" s="1"/>
  <c r="G132" i="1" s="1"/>
  <c r="H132" i="1" s="1"/>
  <c r="I132" i="1" s="1"/>
  <c r="J132" i="1" s="1"/>
  <c r="K132" i="1" s="1"/>
  <c r="L132" i="1" s="1"/>
  <c r="M132" i="1" s="1"/>
  <c r="N132" i="1" s="1"/>
  <c r="O132" i="1" s="1"/>
  <c r="P132" i="1" s="1"/>
  <c r="Q132" i="1" s="1"/>
  <c r="R132" i="1" s="1"/>
  <c r="C133" i="1"/>
  <c r="D133" i="1" s="1"/>
  <c r="E133" i="1" s="1"/>
  <c r="F133" i="1" s="1"/>
  <c r="G133" i="1" s="1"/>
  <c r="H133" i="1" s="1"/>
  <c r="I133" i="1" s="1"/>
  <c r="J133" i="1" s="1"/>
  <c r="K133" i="1" s="1"/>
  <c r="L133" i="1" s="1"/>
  <c r="M133" i="1" s="1"/>
  <c r="N133" i="1" s="1"/>
  <c r="O133" i="1" s="1"/>
  <c r="P133" i="1" s="1"/>
  <c r="Q133" i="1" s="1"/>
  <c r="R133" i="1" s="1"/>
  <c r="C134" i="1"/>
  <c r="D134" i="1" s="1"/>
  <c r="E134" i="1" s="1"/>
  <c r="F134" i="1" s="1"/>
  <c r="G134" i="1" s="1"/>
  <c r="H134" i="1" s="1"/>
  <c r="I134" i="1" s="1"/>
  <c r="J134" i="1" s="1"/>
  <c r="K134" i="1" s="1"/>
  <c r="L134" i="1" s="1"/>
  <c r="M134" i="1" s="1"/>
  <c r="N134" i="1" s="1"/>
  <c r="O134" i="1" s="1"/>
  <c r="P134" i="1" s="1"/>
  <c r="Q134" i="1" s="1"/>
  <c r="R134" i="1" s="1"/>
  <c r="C135" i="1"/>
  <c r="D135" i="1" s="1"/>
  <c r="E135" i="1" s="1"/>
  <c r="F135" i="1" s="1"/>
  <c r="G135" i="1" s="1"/>
  <c r="H135" i="1" s="1"/>
  <c r="I135" i="1" s="1"/>
  <c r="J135" i="1" s="1"/>
  <c r="K135" i="1" s="1"/>
  <c r="L135" i="1" s="1"/>
  <c r="M135" i="1" s="1"/>
  <c r="N135" i="1" s="1"/>
  <c r="O135" i="1" s="1"/>
  <c r="P135" i="1" s="1"/>
  <c r="Q135" i="1" s="1"/>
  <c r="R135" i="1" s="1"/>
  <c r="C136" i="1"/>
  <c r="D136" i="1" s="1"/>
  <c r="E136" i="1" s="1"/>
  <c r="F136" i="1" s="1"/>
  <c r="G136" i="1" s="1"/>
  <c r="H136" i="1" s="1"/>
  <c r="I136" i="1" s="1"/>
  <c r="J136" i="1" s="1"/>
  <c r="K136" i="1" s="1"/>
  <c r="L136" i="1" s="1"/>
  <c r="M136" i="1" s="1"/>
  <c r="N136" i="1" s="1"/>
  <c r="O136" i="1" s="1"/>
  <c r="P136" i="1" s="1"/>
  <c r="Q136" i="1" s="1"/>
  <c r="R136" i="1" s="1"/>
  <c r="C137" i="1"/>
  <c r="D137" i="1" s="1"/>
  <c r="E137" i="1" s="1"/>
  <c r="F137" i="1" s="1"/>
  <c r="G137" i="1" s="1"/>
  <c r="H137" i="1" s="1"/>
  <c r="I137" i="1" s="1"/>
  <c r="J137" i="1" s="1"/>
  <c r="K137" i="1" s="1"/>
  <c r="L137" i="1" s="1"/>
  <c r="M137" i="1" s="1"/>
  <c r="N137" i="1" s="1"/>
  <c r="O137" i="1" s="1"/>
  <c r="P137" i="1" s="1"/>
  <c r="Q137" i="1" s="1"/>
  <c r="R137" i="1" s="1"/>
  <c r="C138" i="1"/>
  <c r="D138" i="1" s="1"/>
  <c r="E138" i="1" s="1"/>
  <c r="F138" i="1" s="1"/>
  <c r="G138" i="1" s="1"/>
  <c r="H138" i="1" s="1"/>
  <c r="I138" i="1" s="1"/>
  <c r="J138" i="1" s="1"/>
  <c r="K138" i="1" s="1"/>
  <c r="L138" i="1" s="1"/>
  <c r="M138" i="1" s="1"/>
  <c r="N138" i="1" s="1"/>
  <c r="O138" i="1" s="1"/>
  <c r="P138" i="1" s="1"/>
  <c r="Q138" i="1" s="1"/>
  <c r="R138" i="1" s="1"/>
  <c r="C139" i="1"/>
  <c r="D139" i="1" s="1"/>
  <c r="E139" i="1" s="1"/>
  <c r="F139" i="1" s="1"/>
  <c r="G139" i="1" s="1"/>
  <c r="H139" i="1" s="1"/>
  <c r="I139" i="1" s="1"/>
  <c r="J139" i="1" s="1"/>
  <c r="K139" i="1" s="1"/>
  <c r="L139" i="1" s="1"/>
  <c r="M139" i="1" s="1"/>
  <c r="N139" i="1" s="1"/>
  <c r="O139" i="1" s="1"/>
  <c r="P139" i="1" s="1"/>
  <c r="Q139" i="1" s="1"/>
  <c r="R139" i="1" s="1"/>
  <c r="C140" i="1"/>
  <c r="D140" i="1" s="1"/>
  <c r="E140" i="1" s="1"/>
  <c r="F140" i="1" s="1"/>
  <c r="G140" i="1" s="1"/>
  <c r="H140" i="1" s="1"/>
  <c r="I140" i="1" s="1"/>
  <c r="J140" i="1" s="1"/>
  <c r="K140" i="1" s="1"/>
  <c r="L140" i="1" s="1"/>
  <c r="M140" i="1" s="1"/>
  <c r="N140" i="1" s="1"/>
  <c r="O140" i="1" s="1"/>
  <c r="P140" i="1" s="1"/>
  <c r="Q140" i="1" s="1"/>
  <c r="R140" i="1" s="1"/>
  <c r="C141" i="1"/>
  <c r="D141" i="1" s="1"/>
  <c r="E141" i="1" s="1"/>
  <c r="F141" i="1" s="1"/>
  <c r="G141" i="1" s="1"/>
  <c r="H141" i="1" s="1"/>
  <c r="I141" i="1" s="1"/>
  <c r="J141" i="1" s="1"/>
  <c r="K141" i="1" s="1"/>
  <c r="L141" i="1" s="1"/>
  <c r="M141" i="1" s="1"/>
  <c r="N141" i="1" s="1"/>
  <c r="O141" i="1" s="1"/>
  <c r="P141" i="1" s="1"/>
  <c r="Q141" i="1" s="1"/>
  <c r="R141" i="1" s="1"/>
  <c r="C142" i="1"/>
  <c r="D142" i="1" s="1"/>
  <c r="E142" i="1" s="1"/>
  <c r="F142" i="1" s="1"/>
  <c r="G142" i="1" s="1"/>
  <c r="H142" i="1" s="1"/>
  <c r="I142" i="1" s="1"/>
  <c r="J142" i="1" s="1"/>
  <c r="K142" i="1" s="1"/>
  <c r="L142" i="1" s="1"/>
  <c r="M142" i="1" s="1"/>
  <c r="N142" i="1" s="1"/>
  <c r="O142" i="1" s="1"/>
  <c r="P142" i="1" s="1"/>
  <c r="Q142" i="1" s="1"/>
  <c r="R142" i="1" s="1"/>
  <c r="C143" i="1"/>
  <c r="D143" i="1" s="1"/>
  <c r="E143" i="1" s="1"/>
  <c r="F143" i="1" s="1"/>
  <c r="G143" i="1" s="1"/>
  <c r="H143" i="1" s="1"/>
  <c r="I143" i="1" s="1"/>
  <c r="J143" i="1" s="1"/>
  <c r="K143" i="1" s="1"/>
  <c r="L143" i="1" s="1"/>
  <c r="M143" i="1" s="1"/>
  <c r="N143" i="1" s="1"/>
  <c r="O143" i="1" s="1"/>
  <c r="P143" i="1" s="1"/>
  <c r="Q143" i="1" s="1"/>
  <c r="R143" i="1" s="1"/>
  <c r="C144" i="1"/>
  <c r="D144" i="1" s="1"/>
  <c r="E144" i="1" s="1"/>
  <c r="F144" i="1" s="1"/>
  <c r="G144" i="1" s="1"/>
  <c r="H144" i="1" s="1"/>
  <c r="I144" i="1" s="1"/>
  <c r="J144" i="1" s="1"/>
  <c r="K144" i="1" s="1"/>
  <c r="L144" i="1" s="1"/>
  <c r="M144" i="1" s="1"/>
  <c r="N144" i="1" s="1"/>
  <c r="O144" i="1" s="1"/>
  <c r="P144" i="1" s="1"/>
  <c r="Q144" i="1" s="1"/>
  <c r="R144" i="1" s="1"/>
  <c r="C145" i="1"/>
  <c r="D145" i="1" s="1"/>
  <c r="E145" i="1" s="1"/>
  <c r="F145" i="1" s="1"/>
  <c r="G145" i="1" s="1"/>
  <c r="H145" i="1" s="1"/>
  <c r="I145" i="1" s="1"/>
  <c r="J145" i="1" s="1"/>
  <c r="K145" i="1" s="1"/>
  <c r="L145" i="1" s="1"/>
  <c r="M145" i="1" s="1"/>
  <c r="N145" i="1" s="1"/>
  <c r="O145" i="1" s="1"/>
  <c r="P145" i="1" s="1"/>
  <c r="Q145" i="1" s="1"/>
  <c r="R145" i="1" s="1"/>
  <c r="C146" i="1"/>
  <c r="D146" i="1" s="1"/>
  <c r="E146" i="1" s="1"/>
  <c r="F146" i="1" s="1"/>
  <c r="G146" i="1" s="1"/>
  <c r="H146" i="1" s="1"/>
  <c r="I146" i="1" s="1"/>
  <c r="J146" i="1" s="1"/>
  <c r="K146" i="1" s="1"/>
  <c r="L146" i="1" s="1"/>
  <c r="M146" i="1" s="1"/>
  <c r="N146" i="1" s="1"/>
  <c r="O146" i="1" s="1"/>
  <c r="P146" i="1" s="1"/>
  <c r="Q146" i="1" s="1"/>
  <c r="R146" i="1" s="1"/>
  <c r="C147" i="1"/>
  <c r="D147" i="1" s="1"/>
  <c r="E147" i="1" s="1"/>
  <c r="F147" i="1" s="1"/>
  <c r="G147" i="1" s="1"/>
  <c r="H147" i="1" s="1"/>
  <c r="I147" i="1" s="1"/>
  <c r="J147" i="1" s="1"/>
  <c r="K147" i="1" s="1"/>
  <c r="L147" i="1" s="1"/>
  <c r="M147" i="1" s="1"/>
  <c r="N147" i="1" s="1"/>
  <c r="O147" i="1" s="1"/>
  <c r="P147" i="1" s="1"/>
  <c r="Q147" i="1" s="1"/>
  <c r="R147" i="1" s="1"/>
  <c r="C148" i="1"/>
  <c r="D148" i="1" s="1"/>
  <c r="E148" i="1" s="1"/>
  <c r="F148" i="1" s="1"/>
  <c r="G148" i="1" s="1"/>
  <c r="H148" i="1" s="1"/>
  <c r="I148" i="1" s="1"/>
  <c r="J148" i="1" s="1"/>
  <c r="K148" i="1" s="1"/>
  <c r="L148" i="1" s="1"/>
  <c r="M148" i="1" s="1"/>
  <c r="N148" i="1" s="1"/>
  <c r="O148" i="1" s="1"/>
  <c r="P148" i="1" s="1"/>
  <c r="Q148" i="1" s="1"/>
  <c r="R148" i="1" s="1"/>
  <c r="C149" i="1"/>
  <c r="D149" i="1" s="1"/>
  <c r="E149" i="1" s="1"/>
  <c r="F149" i="1" s="1"/>
  <c r="G149" i="1" s="1"/>
  <c r="H149" i="1" s="1"/>
  <c r="I149" i="1" s="1"/>
  <c r="J149" i="1" s="1"/>
  <c r="K149" i="1" s="1"/>
  <c r="L149" i="1" s="1"/>
  <c r="M149" i="1" s="1"/>
  <c r="N149" i="1" s="1"/>
  <c r="O149" i="1" s="1"/>
  <c r="P149" i="1" s="1"/>
  <c r="Q149" i="1" s="1"/>
  <c r="R149" i="1" s="1"/>
  <c r="C150" i="1"/>
  <c r="D150" i="1" s="1"/>
  <c r="E150" i="1" s="1"/>
  <c r="F150" i="1" s="1"/>
  <c r="G150" i="1" s="1"/>
  <c r="H150" i="1" s="1"/>
  <c r="I150" i="1" s="1"/>
  <c r="J150" i="1" s="1"/>
  <c r="K150" i="1" s="1"/>
  <c r="L150" i="1" s="1"/>
  <c r="M150" i="1" s="1"/>
  <c r="N150" i="1" s="1"/>
  <c r="O150" i="1" s="1"/>
  <c r="P150" i="1" s="1"/>
  <c r="Q150" i="1" s="1"/>
  <c r="R150" i="1" s="1"/>
  <c r="N152" i="1"/>
  <c r="O152" i="1" s="1"/>
  <c r="P152" i="1" s="1"/>
  <c r="Q152" i="1" s="1"/>
  <c r="R152" i="1" s="1"/>
  <c r="S152" i="1" s="1"/>
  <c r="C168" i="1"/>
  <c r="D168" i="1" s="1"/>
  <c r="E168" i="1" s="1"/>
  <c r="F168" i="1" s="1"/>
  <c r="G168" i="1" s="1"/>
  <c r="H168" i="1" s="1"/>
  <c r="I168" i="1" s="1"/>
  <c r="J168" i="1" s="1"/>
  <c r="K168" i="1" s="1"/>
  <c r="L168" i="1" s="1"/>
  <c r="M168" i="1" s="1"/>
  <c r="N168" i="1" s="1"/>
  <c r="O168" i="1" s="1"/>
  <c r="P168" i="1" s="1"/>
  <c r="Q168" i="1" s="1"/>
  <c r="R168" i="1" s="1"/>
  <c r="S168" i="1" s="1"/>
  <c r="C191" i="1"/>
  <c r="D191" i="1" s="1"/>
  <c r="E191" i="1" s="1"/>
  <c r="F191" i="1" s="1"/>
  <c r="G191" i="1" s="1"/>
  <c r="H191" i="1" s="1"/>
  <c r="I191" i="1" s="1"/>
  <c r="J191" i="1" s="1"/>
  <c r="K191" i="1" s="1"/>
  <c r="L191" i="1" s="1"/>
  <c r="M191" i="1" s="1"/>
  <c r="N191" i="1" s="1"/>
  <c r="O191" i="1" s="1"/>
  <c r="P191" i="1" s="1"/>
  <c r="C192" i="1"/>
  <c r="D192" i="1" s="1"/>
  <c r="E192" i="1" s="1"/>
  <c r="F192" i="1" s="1"/>
  <c r="G192" i="1" s="1"/>
  <c r="H192" i="1" s="1"/>
  <c r="I192" i="1" s="1"/>
  <c r="J192" i="1" s="1"/>
  <c r="K192" i="1" s="1"/>
  <c r="L192" i="1" s="1"/>
  <c r="M192" i="1" s="1"/>
  <c r="N192" i="1" s="1"/>
  <c r="O192" i="1" s="1"/>
  <c r="P192" i="1" s="1"/>
  <c r="C193" i="1"/>
  <c r="D193" i="1" s="1"/>
  <c r="E193" i="1" s="1"/>
  <c r="F193" i="1" s="1"/>
  <c r="G193" i="1" s="1"/>
  <c r="H193" i="1" s="1"/>
  <c r="I193" i="1" s="1"/>
  <c r="J193" i="1" s="1"/>
  <c r="K193" i="1" s="1"/>
  <c r="L193" i="1" s="1"/>
  <c r="M193" i="1" s="1"/>
  <c r="N193" i="1" s="1"/>
  <c r="O193" i="1" s="1"/>
  <c r="P193" i="1" s="1"/>
  <c r="C194" i="1"/>
  <c r="D194" i="1" s="1"/>
  <c r="E194" i="1" s="1"/>
  <c r="F194" i="1" s="1"/>
  <c r="G194" i="1" s="1"/>
  <c r="H194" i="1" s="1"/>
  <c r="I194" i="1" s="1"/>
  <c r="J194" i="1" s="1"/>
  <c r="K194" i="1" s="1"/>
  <c r="L194" i="1" s="1"/>
  <c r="M194" i="1" s="1"/>
  <c r="N194" i="1" s="1"/>
  <c r="O194" i="1" s="1"/>
  <c r="P194" i="1" s="1"/>
  <c r="C195" i="1"/>
  <c r="D195" i="1" s="1"/>
  <c r="E195" i="1" s="1"/>
  <c r="F195" i="1" s="1"/>
  <c r="G195" i="1" s="1"/>
  <c r="H195" i="1" s="1"/>
  <c r="I195" i="1" s="1"/>
  <c r="J195" i="1" s="1"/>
  <c r="K195" i="1" s="1"/>
  <c r="L195" i="1" s="1"/>
  <c r="M195" i="1" s="1"/>
  <c r="N195" i="1" s="1"/>
  <c r="O195" i="1" s="1"/>
  <c r="P195" i="1" s="1"/>
  <c r="C196" i="1"/>
  <c r="D196" i="1" s="1"/>
  <c r="E196" i="1" s="1"/>
  <c r="F196" i="1" s="1"/>
  <c r="G196" i="1" s="1"/>
  <c r="H196" i="1" s="1"/>
  <c r="I196" i="1" s="1"/>
  <c r="J196" i="1" s="1"/>
  <c r="K196" i="1" s="1"/>
  <c r="L196" i="1" s="1"/>
  <c r="M196" i="1" s="1"/>
  <c r="N196" i="1" s="1"/>
  <c r="O196" i="1" s="1"/>
  <c r="P196" i="1" s="1"/>
  <c r="C197" i="1"/>
  <c r="D197" i="1" s="1"/>
  <c r="E197" i="1" s="1"/>
  <c r="F197" i="1" s="1"/>
  <c r="G197" i="1" s="1"/>
  <c r="H197" i="1" s="1"/>
  <c r="I197" i="1" s="1"/>
  <c r="J197" i="1" s="1"/>
  <c r="K197" i="1" s="1"/>
  <c r="L197" i="1" s="1"/>
  <c r="M197" i="1" s="1"/>
  <c r="N197" i="1" s="1"/>
  <c r="O197" i="1" s="1"/>
  <c r="P197" i="1" s="1"/>
  <c r="C198" i="1"/>
  <c r="D198" i="1" s="1"/>
  <c r="E198" i="1" s="1"/>
  <c r="F198" i="1" s="1"/>
  <c r="G198" i="1" s="1"/>
  <c r="H198" i="1" s="1"/>
  <c r="I198" i="1" s="1"/>
  <c r="J198" i="1" s="1"/>
  <c r="K198" i="1" s="1"/>
  <c r="L198" i="1" s="1"/>
  <c r="M198" i="1" s="1"/>
  <c r="N198" i="1" s="1"/>
  <c r="O198" i="1" s="1"/>
  <c r="P198" i="1" s="1"/>
  <c r="C199" i="1"/>
  <c r="D199" i="1" s="1"/>
  <c r="E199" i="1" s="1"/>
  <c r="F199" i="1" s="1"/>
  <c r="G199" i="1" s="1"/>
  <c r="H199" i="1" s="1"/>
  <c r="I199" i="1" s="1"/>
  <c r="J199" i="1" s="1"/>
  <c r="K199" i="1" s="1"/>
  <c r="L199" i="1" s="1"/>
  <c r="M199" i="1" s="1"/>
  <c r="N199" i="1" s="1"/>
  <c r="O199" i="1" s="1"/>
  <c r="P199" i="1" s="1"/>
  <c r="C200" i="1"/>
  <c r="D200" i="1" s="1"/>
  <c r="E200" i="1" s="1"/>
  <c r="F200" i="1" s="1"/>
  <c r="G200" i="1" s="1"/>
  <c r="H200" i="1" s="1"/>
  <c r="I200" i="1" s="1"/>
  <c r="J200" i="1" s="1"/>
  <c r="K200" i="1" s="1"/>
  <c r="L200" i="1" s="1"/>
  <c r="M200" i="1" s="1"/>
  <c r="N200" i="1" s="1"/>
  <c r="O200" i="1" s="1"/>
  <c r="P200" i="1" s="1"/>
  <c r="C201" i="1"/>
  <c r="D201" i="1" s="1"/>
  <c r="E201" i="1" s="1"/>
  <c r="F201" i="1" s="1"/>
  <c r="G201" i="1" s="1"/>
  <c r="H201" i="1" s="1"/>
  <c r="I201" i="1" s="1"/>
  <c r="J201" i="1" s="1"/>
  <c r="K201" i="1" s="1"/>
  <c r="L201" i="1" s="1"/>
  <c r="M201" i="1" s="1"/>
  <c r="N201" i="1" s="1"/>
  <c r="O201" i="1" s="1"/>
  <c r="P201" i="1" s="1"/>
  <c r="C202" i="1"/>
  <c r="D202" i="1" s="1"/>
  <c r="E202" i="1" s="1"/>
  <c r="F202" i="1" s="1"/>
  <c r="G202" i="1" s="1"/>
  <c r="H202" i="1" s="1"/>
  <c r="I202" i="1" s="1"/>
  <c r="J202" i="1" s="1"/>
  <c r="K202" i="1" s="1"/>
  <c r="L202" i="1" s="1"/>
  <c r="M202" i="1" s="1"/>
  <c r="N202" i="1" s="1"/>
  <c r="O202" i="1" s="1"/>
  <c r="P202" i="1" s="1"/>
  <c r="C203" i="1"/>
  <c r="D203" i="1" s="1"/>
  <c r="E203" i="1" s="1"/>
  <c r="F203" i="1" s="1"/>
  <c r="G203" i="1" s="1"/>
  <c r="H203" i="1" s="1"/>
  <c r="I203" i="1" s="1"/>
  <c r="J203" i="1" s="1"/>
  <c r="K203" i="1" s="1"/>
  <c r="L203" i="1" s="1"/>
  <c r="M203" i="1" s="1"/>
  <c r="N203" i="1" s="1"/>
  <c r="O203" i="1" s="1"/>
  <c r="P203" i="1" s="1"/>
  <c r="C204" i="1"/>
  <c r="D204" i="1" s="1"/>
  <c r="E204" i="1" s="1"/>
  <c r="F204" i="1" s="1"/>
  <c r="G204" i="1" s="1"/>
  <c r="H204" i="1" s="1"/>
  <c r="I204" i="1" s="1"/>
  <c r="J204" i="1" s="1"/>
  <c r="K204" i="1" s="1"/>
  <c r="L204" i="1" s="1"/>
  <c r="M204" i="1" s="1"/>
  <c r="N204" i="1" s="1"/>
  <c r="O204" i="1" s="1"/>
  <c r="P204" i="1" s="1"/>
  <c r="C205" i="1"/>
  <c r="D205" i="1" s="1"/>
  <c r="E205" i="1" s="1"/>
  <c r="F205" i="1" s="1"/>
  <c r="G205" i="1" s="1"/>
  <c r="H205" i="1" s="1"/>
  <c r="I205" i="1" s="1"/>
  <c r="J205" i="1" s="1"/>
  <c r="K205" i="1" s="1"/>
  <c r="L205" i="1" s="1"/>
  <c r="M205" i="1" s="1"/>
  <c r="N205" i="1" s="1"/>
  <c r="O205" i="1" s="1"/>
  <c r="P205" i="1" s="1"/>
  <c r="C206" i="1"/>
  <c r="D206" i="1" s="1"/>
  <c r="E206" i="1" s="1"/>
  <c r="F206" i="1" s="1"/>
  <c r="G206" i="1" s="1"/>
  <c r="H206" i="1" s="1"/>
  <c r="I206" i="1" s="1"/>
  <c r="J206" i="1" s="1"/>
  <c r="K206" i="1" s="1"/>
  <c r="L206" i="1" s="1"/>
  <c r="M206" i="1" s="1"/>
  <c r="N206" i="1" s="1"/>
  <c r="O206" i="1" s="1"/>
  <c r="P206" i="1" s="1"/>
  <c r="C207" i="1"/>
  <c r="D207" i="1" s="1"/>
  <c r="E207" i="1" s="1"/>
  <c r="F207" i="1" s="1"/>
  <c r="G207" i="1" s="1"/>
  <c r="H207" i="1" s="1"/>
  <c r="I207" i="1" s="1"/>
  <c r="J207" i="1" s="1"/>
  <c r="K207" i="1" s="1"/>
  <c r="L207" i="1" s="1"/>
  <c r="M207" i="1" s="1"/>
  <c r="N207" i="1" s="1"/>
  <c r="O207" i="1" s="1"/>
  <c r="P207" i="1" s="1"/>
  <c r="C208" i="1"/>
  <c r="D208" i="1" s="1"/>
  <c r="E208" i="1" s="1"/>
  <c r="F208" i="1" s="1"/>
  <c r="G208" i="1" s="1"/>
  <c r="H208" i="1" s="1"/>
  <c r="I208" i="1" s="1"/>
  <c r="J208" i="1" s="1"/>
  <c r="K208" i="1" s="1"/>
  <c r="L208" i="1" s="1"/>
  <c r="M208" i="1" s="1"/>
  <c r="N208" i="1" s="1"/>
  <c r="O208" i="1" s="1"/>
  <c r="P208" i="1" s="1"/>
  <c r="C209" i="1"/>
  <c r="D209" i="1" s="1"/>
  <c r="E209" i="1" s="1"/>
  <c r="F209" i="1" s="1"/>
  <c r="G209" i="1" s="1"/>
  <c r="H209" i="1" s="1"/>
  <c r="I209" i="1" s="1"/>
  <c r="J209" i="1" s="1"/>
  <c r="K209" i="1" s="1"/>
  <c r="L209" i="1" s="1"/>
  <c r="M209" i="1" s="1"/>
  <c r="N209" i="1" s="1"/>
  <c r="O209" i="1" s="1"/>
  <c r="P209" i="1" s="1"/>
  <c r="C210" i="1"/>
  <c r="D210" i="1" s="1"/>
  <c r="E210" i="1" s="1"/>
  <c r="F210" i="1" s="1"/>
  <c r="G210" i="1" s="1"/>
  <c r="H210" i="1" s="1"/>
  <c r="I210" i="1" s="1"/>
  <c r="J210" i="1" s="1"/>
  <c r="K210" i="1" s="1"/>
  <c r="L210" i="1" s="1"/>
  <c r="M210" i="1" s="1"/>
  <c r="N210" i="1" s="1"/>
  <c r="O210" i="1" s="1"/>
  <c r="P210" i="1" s="1"/>
  <c r="C211" i="1"/>
  <c r="D211" i="1" s="1"/>
  <c r="E211" i="1" s="1"/>
  <c r="F211" i="1" s="1"/>
  <c r="G211" i="1" s="1"/>
  <c r="H211" i="1" s="1"/>
  <c r="I211" i="1" s="1"/>
  <c r="J211" i="1" s="1"/>
  <c r="K211" i="1" s="1"/>
  <c r="L211" i="1" s="1"/>
  <c r="M211" i="1" s="1"/>
  <c r="N211" i="1" s="1"/>
  <c r="O211" i="1" s="1"/>
  <c r="P211" i="1" s="1"/>
  <c r="E22" i="1"/>
  <c r="F22" i="1" s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E23" i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E26" i="1"/>
  <c r="F26" i="1" s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S26" i="1" s="1"/>
  <c r="E27" i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E31" i="1"/>
  <c r="F31" i="1" s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E57" i="1"/>
  <c r="F57" i="1" s="1"/>
  <c r="G57" i="1" s="1"/>
  <c r="H57" i="1" s="1"/>
  <c r="I57" i="1" s="1"/>
  <c r="J57" i="1" s="1"/>
  <c r="K57" i="1" s="1"/>
  <c r="L57" i="1" s="1"/>
  <c r="M57" i="1" s="1"/>
  <c r="N57" i="1" s="1"/>
  <c r="O57" i="1" s="1"/>
  <c r="P57" i="1" s="1"/>
  <c r="Q57" i="1" s="1"/>
  <c r="R57" i="1" s="1"/>
  <c r="E59" i="1"/>
  <c r="F59" i="1" s="1"/>
  <c r="G59" i="1" s="1"/>
  <c r="H59" i="1" s="1"/>
  <c r="I59" i="1" s="1"/>
  <c r="J59" i="1" s="1"/>
  <c r="K59" i="1" s="1"/>
  <c r="L59" i="1" s="1"/>
  <c r="M59" i="1" s="1"/>
  <c r="N59" i="1" s="1"/>
  <c r="O59" i="1" s="1"/>
  <c r="P59" i="1" s="1"/>
  <c r="Q59" i="1" s="1"/>
  <c r="R59" i="1" s="1"/>
  <c r="S59" i="1" s="1"/>
  <c r="E60" i="1"/>
  <c r="F60" i="1" s="1"/>
  <c r="G60" i="1" s="1"/>
  <c r="H60" i="1" s="1"/>
  <c r="I60" i="1" s="1"/>
  <c r="J60" i="1" s="1"/>
  <c r="K60" i="1" s="1"/>
  <c r="L60" i="1" s="1"/>
  <c r="M60" i="1" s="1"/>
  <c r="N60" i="1" s="1"/>
  <c r="O60" i="1" s="1"/>
  <c r="P60" i="1" s="1"/>
  <c r="Q60" i="1" s="1"/>
  <c r="R60" i="1" s="1"/>
  <c r="S60" i="1" s="1"/>
  <c r="E62" i="1"/>
  <c r="F62" i="1" s="1"/>
  <c r="G62" i="1" s="1"/>
  <c r="H62" i="1" s="1"/>
  <c r="I62" i="1" s="1"/>
  <c r="J62" i="1" s="1"/>
  <c r="K62" i="1" s="1"/>
  <c r="L62" i="1" s="1"/>
  <c r="M62" i="1" s="1"/>
  <c r="N62" i="1" s="1"/>
  <c r="O62" i="1" s="1"/>
  <c r="P62" i="1" s="1"/>
  <c r="Q62" i="1" s="1"/>
  <c r="R62" i="1" s="1"/>
  <c r="S62" i="1" s="1"/>
  <c r="E66" i="1"/>
  <c r="F66" i="1" s="1"/>
  <c r="G66" i="1" s="1"/>
  <c r="H66" i="1" s="1"/>
  <c r="I66" i="1" s="1"/>
  <c r="J66" i="1" s="1"/>
  <c r="K66" i="1" s="1"/>
  <c r="L66" i="1" s="1"/>
  <c r="M66" i="1" s="1"/>
  <c r="N66" i="1" s="1"/>
  <c r="O66" i="1" s="1"/>
  <c r="P66" i="1" s="1"/>
  <c r="Q66" i="1" s="1"/>
  <c r="R66" i="1" s="1"/>
  <c r="S66" i="1" s="1"/>
  <c r="E67" i="1"/>
  <c r="F67" i="1" s="1"/>
  <c r="G67" i="1" s="1"/>
  <c r="H67" i="1" s="1"/>
  <c r="I67" i="1" s="1"/>
  <c r="J67" i="1" s="1"/>
  <c r="K67" i="1" s="1"/>
  <c r="L67" i="1" s="1"/>
  <c r="M67" i="1" s="1"/>
  <c r="N67" i="1" s="1"/>
  <c r="O67" i="1" s="1"/>
  <c r="P67" i="1" s="1"/>
  <c r="Q67" i="1" s="1"/>
  <c r="R67" i="1" s="1"/>
  <c r="S67" i="1" s="1"/>
  <c r="E68" i="1"/>
  <c r="F68" i="1" s="1"/>
  <c r="G68" i="1" s="1"/>
  <c r="H68" i="1" s="1"/>
  <c r="I68" i="1" s="1"/>
  <c r="J68" i="1" s="1"/>
  <c r="K68" i="1" s="1"/>
  <c r="L68" i="1" s="1"/>
  <c r="M68" i="1" s="1"/>
  <c r="N68" i="1" s="1"/>
  <c r="O68" i="1" s="1"/>
  <c r="P68" i="1" s="1"/>
  <c r="Q68" i="1" s="1"/>
  <c r="R68" i="1" s="1"/>
  <c r="S68" i="1" s="1"/>
  <c r="E70" i="1"/>
  <c r="F70" i="1" s="1"/>
  <c r="G70" i="1" s="1"/>
  <c r="H70" i="1" s="1"/>
  <c r="I70" i="1" s="1"/>
  <c r="J70" i="1" s="1"/>
  <c r="K70" i="1" s="1"/>
  <c r="L70" i="1" s="1"/>
  <c r="M70" i="1" s="1"/>
  <c r="N70" i="1" s="1"/>
  <c r="O70" i="1" s="1"/>
  <c r="P70" i="1" s="1"/>
  <c r="Q70" i="1" s="1"/>
  <c r="R70" i="1" s="1"/>
  <c r="S70" i="1" s="1"/>
  <c r="E71" i="1"/>
  <c r="F71" i="1" s="1"/>
  <c r="G71" i="1" s="1"/>
  <c r="H71" i="1" s="1"/>
  <c r="I71" i="1" s="1"/>
  <c r="J71" i="1" s="1"/>
  <c r="K71" i="1" s="1"/>
  <c r="L71" i="1" s="1"/>
  <c r="M71" i="1" s="1"/>
  <c r="N71" i="1" s="1"/>
  <c r="O71" i="1" s="1"/>
  <c r="P71" i="1" s="1"/>
  <c r="Q71" i="1" s="1"/>
  <c r="R71" i="1" s="1"/>
  <c r="S71" i="1" s="1"/>
  <c r="E72" i="1"/>
  <c r="F72" i="1" s="1"/>
  <c r="G72" i="1" s="1"/>
  <c r="H72" i="1" s="1"/>
  <c r="I72" i="1" s="1"/>
  <c r="J72" i="1" s="1"/>
  <c r="K72" i="1" s="1"/>
  <c r="L72" i="1" s="1"/>
  <c r="M72" i="1" s="1"/>
  <c r="N72" i="1" s="1"/>
  <c r="O72" i="1" s="1"/>
  <c r="P72" i="1" s="1"/>
  <c r="Q72" i="1" s="1"/>
  <c r="R72" i="1" s="1"/>
  <c r="S72" i="1" s="1"/>
  <c r="E75" i="1"/>
  <c r="F75" i="1" s="1"/>
  <c r="G75" i="1" s="1"/>
  <c r="H75" i="1" s="1"/>
  <c r="I75" i="1" s="1"/>
  <c r="J75" i="1" s="1"/>
  <c r="K75" i="1" s="1"/>
  <c r="L75" i="1" s="1"/>
  <c r="M75" i="1" s="1"/>
  <c r="N75" i="1" s="1"/>
  <c r="O75" i="1" s="1"/>
  <c r="P75" i="1" s="1"/>
  <c r="Q75" i="1" s="1"/>
  <c r="R75" i="1" s="1"/>
  <c r="S75" i="1" s="1"/>
  <c r="E76" i="1"/>
  <c r="F76" i="1" s="1"/>
  <c r="G76" i="1" s="1"/>
  <c r="H76" i="1" s="1"/>
  <c r="I76" i="1" s="1"/>
  <c r="J76" i="1" s="1"/>
  <c r="K76" i="1" s="1"/>
  <c r="L76" i="1" s="1"/>
  <c r="M76" i="1" s="1"/>
  <c r="N76" i="1" s="1"/>
  <c r="O76" i="1" s="1"/>
  <c r="P76" i="1" s="1"/>
  <c r="Q76" i="1" s="1"/>
  <c r="R76" i="1" s="1"/>
  <c r="S76" i="1" s="1"/>
  <c r="E77" i="1"/>
  <c r="F77" i="1" s="1"/>
  <c r="G77" i="1" s="1"/>
  <c r="H77" i="1" s="1"/>
  <c r="I77" i="1" s="1"/>
  <c r="J77" i="1" s="1"/>
  <c r="K77" i="1" s="1"/>
  <c r="L77" i="1" s="1"/>
  <c r="M77" i="1" s="1"/>
  <c r="N77" i="1" s="1"/>
  <c r="O77" i="1" s="1"/>
  <c r="P77" i="1" s="1"/>
  <c r="Q77" i="1" s="1"/>
  <c r="R77" i="1" s="1"/>
  <c r="S77" i="1" s="1"/>
  <c r="E79" i="1"/>
  <c r="F79" i="1" s="1"/>
  <c r="G79" i="1" s="1"/>
  <c r="H79" i="1" s="1"/>
  <c r="I79" i="1" s="1"/>
  <c r="J79" i="1" s="1"/>
  <c r="K79" i="1" s="1"/>
  <c r="L79" i="1" s="1"/>
  <c r="M79" i="1" s="1"/>
  <c r="N79" i="1" s="1"/>
  <c r="O79" i="1" s="1"/>
  <c r="P79" i="1" s="1"/>
  <c r="Q79" i="1" s="1"/>
  <c r="R79" i="1" s="1"/>
  <c r="S79" i="1" s="1"/>
  <c r="E80" i="1"/>
  <c r="F80" i="1" s="1"/>
  <c r="G80" i="1" s="1"/>
  <c r="H80" i="1" s="1"/>
  <c r="I80" i="1" s="1"/>
  <c r="J80" i="1" s="1"/>
  <c r="K80" i="1" s="1"/>
  <c r="L80" i="1" s="1"/>
  <c r="M80" i="1" s="1"/>
  <c r="N80" i="1" s="1"/>
  <c r="O80" i="1" s="1"/>
  <c r="P80" i="1" s="1"/>
  <c r="Q80" i="1" s="1"/>
  <c r="R80" i="1" s="1"/>
  <c r="S80" i="1" s="1"/>
  <c r="E81" i="1"/>
  <c r="F81" i="1" s="1"/>
  <c r="G81" i="1" s="1"/>
  <c r="H81" i="1" s="1"/>
  <c r="I81" i="1" s="1"/>
  <c r="J81" i="1" s="1"/>
  <c r="K81" i="1" s="1"/>
  <c r="L81" i="1" s="1"/>
  <c r="M81" i="1" s="1"/>
  <c r="N81" i="1" s="1"/>
  <c r="O81" i="1" s="1"/>
  <c r="P81" i="1" s="1"/>
  <c r="Q81" i="1" s="1"/>
  <c r="R81" i="1" s="1"/>
  <c r="S81" i="1" s="1"/>
  <c r="E82" i="1"/>
  <c r="F82" i="1" s="1"/>
  <c r="G82" i="1" s="1"/>
  <c r="H82" i="1" s="1"/>
  <c r="I82" i="1" s="1"/>
  <c r="J82" i="1" s="1"/>
  <c r="K82" i="1" s="1"/>
  <c r="L82" i="1" s="1"/>
  <c r="M82" i="1" s="1"/>
  <c r="N82" i="1" s="1"/>
  <c r="O82" i="1" s="1"/>
  <c r="P82" i="1" s="1"/>
  <c r="Q82" i="1" s="1"/>
  <c r="R82" i="1" s="1"/>
  <c r="S82" i="1" s="1"/>
  <c r="E112" i="1"/>
  <c r="F112" i="1" s="1"/>
  <c r="G112" i="1" s="1"/>
  <c r="H112" i="1" s="1"/>
  <c r="I112" i="1" s="1"/>
  <c r="J112" i="1" s="1"/>
  <c r="K112" i="1" s="1"/>
  <c r="L112" i="1" s="1"/>
  <c r="M112" i="1" s="1"/>
  <c r="N112" i="1" s="1"/>
  <c r="O112" i="1" s="1"/>
  <c r="P112" i="1" s="1"/>
  <c r="Q112" i="1" s="1"/>
  <c r="R112" i="1" s="1"/>
  <c r="S112" i="1" s="1"/>
  <c r="E113" i="1"/>
  <c r="F113" i="1" s="1"/>
  <c r="G113" i="1" s="1"/>
  <c r="H113" i="1" s="1"/>
  <c r="I113" i="1" s="1"/>
  <c r="J113" i="1" s="1"/>
  <c r="K113" i="1" s="1"/>
  <c r="L113" i="1" s="1"/>
  <c r="M113" i="1" s="1"/>
  <c r="N113" i="1" s="1"/>
  <c r="O113" i="1" s="1"/>
  <c r="P113" i="1" s="1"/>
  <c r="Q113" i="1" s="1"/>
  <c r="R113" i="1" s="1"/>
  <c r="S113" i="1" s="1"/>
  <c r="E154" i="1"/>
  <c r="F154" i="1" s="1"/>
  <c r="G154" i="1" s="1"/>
  <c r="H154" i="1" s="1"/>
  <c r="I154" i="1" s="1"/>
  <c r="J154" i="1" s="1"/>
  <c r="K154" i="1" s="1"/>
  <c r="L154" i="1" s="1"/>
  <c r="M154" i="1" s="1"/>
  <c r="N154" i="1" s="1"/>
  <c r="O154" i="1" s="1"/>
  <c r="P154" i="1" s="1"/>
  <c r="R154" i="1" s="1"/>
  <c r="E156" i="1"/>
  <c r="F156" i="1" s="1"/>
  <c r="G156" i="1" s="1"/>
  <c r="H156" i="1" s="1"/>
  <c r="I156" i="1" s="1"/>
  <c r="J156" i="1" s="1"/>
  <c r="K156" i="1" s="1"/>
  <c r="L156" i="1" s="1"/>
  <c r="M156" i="1" s="1"/>
  <c r="N156" i="1" s="1"/>
  <c r="O156" i="1" s="1"/>
  <c r="P156" i="1" s="1"/>
  <c r="R156" i="1" s="1"/>
  <c r="E157" i="1"/>
  <c r="F157" i="1" s="1"/>
  <c r="G157" i="1" s="1"/>
  <c r="H157" i="1" s="1"/>
  <c r="I157" i="1" s="1"/>
  <c r="J157" i="1" s="1"/>
  <c r="K157" i="1" s="1"/>
  <c r="L157" i="1" s="1"/>
  <c r="M157" i="1" s="1"/>
  <c r="N157" i="1" s="1"/>
  <c r="O157" i="1" s="1"/>
  <c r="P157" i="1" s="1"/>
  <c r="E158" i="1"/>
  <c r="F158" i="1" s="1"/>
  <c r="G158" i="1" s="1"/>
  <c r="H158" i="1" s="1"/>
  <c r="I158" i="1" s="1"/>
  <c r="J158" i="1" s="1"/>
  <c r="K158" i="1" s="1"/>
  <c r="L158" i="1" s="1"/>
  <c r="M158" i="1" s="1"/>
  <c r="N158" i="1" s="1"/>
  <c r="O158" i="1" s="1"/>
  <c r="P158" i="1" s="1"/>
  <c r="R158" i="1" s="1"/>
  <c r="S158" i="1" s="1"/>
  <c r="E160" i="1"/>
  <c r="F160" i="1" s="1"/>
  <c r="G160" i="1" s="1"/>
  <c r="H160" i="1" s="1"/>
  <c r="I160" i="1" s="1"/>
  <c r="J160" i="1" s="1"/>
  <c r="K160" i="1" s="1"/>
  <c r="L160" i="1" s="1"/>
  <c r="M160" i="1" s="1"/>
  <c r="N160" i="1" s="1"/>
  <c r="O160" i="1" s="1"/>
  <c r="P160" i="1" s="1"/>
  <c r="R160" i="1" s="1"/>
  <c r="E161" i="1"/>
  <c r="F161" i="1" s="1"/>
  <c r="G161" i="1" s="1"/>
  <c r="H161" i="1" s="1"/>
  <c r="I161" i="1" s="1"/>
  <c r="J161" i="1" s="1"/>
  <c r="K161" i="1" s="1"/>
  <c r="L161" i="1" s="1"/>
  <c r="M161" i="1" s="1"/>
  <c r="N161" i="1" s="1"/>
  <c r="O161" i="1" s="1"/>
  <c r="P161" i="1" s="1"/>
  <c r="E162" i="1"/>
  <c r="F162" i="1" s="1"/>
  <c r="G162" i="1" s="1"/>
  <c r="H162" i="1" s="1"/>
  <c r="I162" i="1" s="1"/>
  <c r="J162" i="1" s="1"/>
  <c r="K162" i="1" s="1"/>
  <c r="L162" i="1" s="1"/>
  <c r="M162" i="1" s="1"/>
  <c r="N162" i="1" s="1"/>
  <c r="O162" i="1" s="1"/>
  <c r="P162" i="1" s="1"/>
  <c r="E163" i="1"/>
  <c r="F163" i="1" s="1"/>
  <c r="G163" i="1" s="1"/>
  <c r="H163" i="1" s="1"/>
  <c r="I163" i="1" s="1"/>
  <c r="J163" i="1" s="1"/>
  <c r="K163" i="1" s="1"/>
  <c r="L163" i="1" s="1"/>
  <c r="M163" i="1" s="1"/>
  <c r="N163" i="1" s="1"/>
  <c r="O163" i="1" s="1"/>
  <c r="P163" i="1" s="1"/>
  <c r="R163" i="1" s="1"/>
  <c r="D214" i="1"/>
  <c r="E214" i="1" s="1"/>
  <c r="D215" i="1"/>
  <c r="E215" i="1" s="1"/>
  <c r="D216" i="1"/>
  <c r="E216" i="1" s="1"/>
  <c r="D218" i="1"/>
  <c r="D219" i="1"/>
  <c r="E219" i="1" s="1"/>
  <c r="F219" i="1" s="1"/>
  <c r="G219" i="1" s="1"/>
  <c r="H219" i="1" s="1"/>
  <c r="I219" i="1" s="1"/>
  <c r="J219" i="1" s="1"/>
  <c r="K219" i="1" s="1"/>
  <c r="L219" i="1" s="1"/>
  <c r="M219" i="1" s="1"/>
  <c r="N219" i="1" s="1"/>
  <c r="O219" i="1" s="1"/>
  <c r="P219" i="1" s="1"/>
  <c r="Q219" i="1" s="1"/>
  <c r="R219" i="1" s="1"/>
  <c r="S219" i="1" s="1"/>
  <c r="D220" i="1"/>
  <c r="E220" i="1" s="1"/>
  <c r="F220" i="1" s="1"/>
  <c r="D221" i="1"/>
  <c r="D227" i="1" s="1"/>
  <c r="D222" i="1"/>
  <c r="D228" i="1" s="1"/>
  <c r="C224" i="1"/>
  <c r="B224" i="1" s="1"/>
  <c r="C225" i="1"/>
  <c r="B225" i="1" s="1"/>
  <c r="C226" i="1"/>
  <c r="B226" i="1" s="1"/>
  <c r="C227" i="1"/>
  <c r="B227" i="1" s="1"/>
  <c r="C228" i="1"/>
  <c r="B228" i="1" s="1"/>
  <c r="D229" i="1"/>
  <c r="E229" i="1" s="1"/>
  <c r="F229" i="1" s="1"/>
  <c r="G229" i="1" s="1"/>
  <c r="H229" i="1" s="1"/>
  <c r="I229" i="1" s="1"/>
  <c r="J229" i="1" s="1"/>
  <c r="K229" i="1" s="1"/>
  <c r="L229" i="1" s="1"/>
  <c r="M229" i="1" s="1"/>
  <c r="N229" i="1" s="1"/>
  <c r="O229" i="1" s="1"/>
  <c r="P229" i="1" s="1"/>
  <c r="Q229" i="1" s="1"/>
  <c r="R229" i="1" s="1"/>
  <c r="S229" i="1" s="1"/>
  <c r="J255" i="1"/>
  <c r="K255" i="1" s="1"/>
  <c r="L255" i="1" s="1"/>
  <c r="M255" i="1" s="1"/>
  <c r="N255" i="1" s="1"/>
  <c r="O255" i="1" s="1"/>
  <c r="P255" i="1" s="1"/>
  <c r="Q255" i="1" s="1"/>
  <c r="R255" i="1" s="1"/>
  <c r="S255" i="1" s="1"/>
  <c r="S146" i="1" l="1"/>
  <c r="R162" i="1"/>
  <c r="S162" i="1" s="1"/>
  <c r="S157" i="1"/>
  <c r="R157" i="1"/>
  <c r="R161" i="1"/>
  <c r="S161" i="1" s="1"/>
  <c r="J34" i="1"/>
  <c r="S136" i="1"/>
  <c r="H34" i="1"/>
  <c r="S156" i="1"/>
  <c r="S163" i="1"/>
  <c r="S160" i="1"/>
  <c r="S154" i="1"/>
  <c r="Q23" i="1"/>
  <c r="R23" i="1" s="1"/>
  <c r="S23" i="1" s="1"/>
  <c r="Q22" i="1"/>
  <c r="R22" i="1" s="1"/>
  <c r="S22" i="1" s="1"/>
  <c r="E221" i="1"/>
  <c r="F221" i="1" s="1"/>
  <c r="F227" i="1" s="1"/>
  <c r="D225" i="1"/>
  <c r="D226" i="1"/>
  <c r="D224" i="1"/>
  <c r="E226" i="1"/>
  <c r="F216" i="1"/>
  <c r="G216" i="1" s="1"/>
  <c r="H216" i="1" s="1"/>
  <c r="E225" i="1"/>
  <c r="F215" i="1"/>
  <c r="G215" i="1" s="1"/>
  <c r="H215" i="1" s="1"/>
  <c r="E222" i="1"/>
  <c r="G220" i="1"/>
  <c r="H220" i="1" s="1"/>
  <c r="I220" i="1" s="1"/>
  <c r="J220" i="1" s="1"/>
  <c r="K220" i="1" s="1"/>
  <c r="L220" i="1" s="1"/>
  <c r="M220" i="1" s="1"/>
  <c r="N220" i="1" s="1"/>
  <c r="O220" i="1" s="1"/>
  <c r="P220" i="1" s="1"/>
  <c r="Q220" i="1" s="1"/>
  <c r="R220" i="1" s="1"/>
  <c r="S220" i="1" s="1"/>
  <c r="F214" i="1"/>
  <c r="E218" i="1"/>
  <c r="F218" i="1" s="1"/>
  <c r="G218" i="1" s="1"/>
  <c r="H218" i="1" s="1"/>
  <c r="I218" i="1" s="1"/>
  <c r="J218" i="1" s="1"/>
  <c r="K218" i="1" s="1"/>
  <c r="L218" i="1" s="1"/>
  <c r="M218" i="1" s="1"/>
  <c r="N218" i="1" s="1"/>
  <c r="O218" i="1" s="1"/>
  <c r="P218" i="1" s="1"/>
  <c r="Q218" i="1" s="1"/>
  <c r="R218" i="1" s="1"/>
  <c r="S218" i="1" s="1"/>
  <c r="E227" i="1"/>
  <c r="J46" i="1" l="1"/>
  <c r="J43" i="1"/>
  <c r="J51" i="1"/>
  <c r="J54" i="1"/>
  <c r="J49" i="1"/>
  <c r="J41" i="1"/>
  <c r="J42" i="1"/>
  <c r="J44" i="1"/>
  <c r="J50" i="1"/>
  <c r="J53" i="1"/>
  <c r="J40" i="1"/>
  <c r="J47" i="1"/>
  <c r="J52" i="1"/>
  <c r="J45" i="1"/>
  <c r="J37" i="1"/>
  <c r="J48" i="1"/>
  <c r="H42" i="1"/>
  <c r="H53" i="1"/>
  <c r="H43" i="1"/>
  <c r="H40" i="1"/>
  <c r="H45" i="1"/>
  <c r="H41" i="1"/>
  <c r="H48" i="1"/>
  <c r="H46" i="1"/>
  <c r="H47" i="1"/>
  <c r="H51" i="1"/>
  <c r="H54" i="1"/>
  <c r="H37" i="1"/>
  <c r="H52" i="1"/>
  <c r="H49" i="1"/>
  <c r="H44" i="1"/>
  <c r="H50" i="1"/>
  <c r="G221" i="1"/>
  <c r="F225" i="1"/>
  <c r="G225" i="1"/>
  <c r="E228" i="1"/>
  <c r="F222" i="1"/>
  <c r="F226" i="1"/>
  <c r="G214" i="1"/>
  <c r="F224" i="1"/>
  <c r="I216" i="1"/>
  <c r="H226" i="1"/>
  <c r="H225" i="1"/>
  <c r="I215" i="1"/>
  <c r="G227" i="1"/>
  <c r="H221" i="1"/>
  <c r="E224" i="1"/>
  <c r="G226" i="1"/>
  <c r="G222" i="1" l="1"/>
  <c r="F228" i="1"/>
  <c r="G224" i="1"/>
  <c r="H214" i="1"/>
  <c r="I221" i="1"/>
  <c r="H227" i="1"/>
  <c r="J216" i="1"/>
  <c r="I226" i="1"/>
  <c r="I225" i="1"/>
  <c r="J215" i="1"/>
  <c r="H222" i="1" l="1"/>
  <c r="G228" i="1"/>
  <c r="K216" i="1"/>
  <c r="L216" i="1" s="1"/>
  <c r="M216" i="1" s="1"/>
  <c r="N216" i="1" s="1"/>
  <c r="O216" i="1" s="1"/>
  <c r="P216" i="1" s="1"/>
  <c r="Q216" i="1" s="1"/>
  <c r="R216" i="1" s="1"/>
  <c r="S216" i="1" s="1"/>
  <c r="J226" i="1"/>
  <c r="K226" i="1" s="1"/>
  <c r="L226" i="1" s="1"/>
  <c r="M226" i="1" s="1"/>
  <c r="N226" i="1" s="1"/>
  <c r="O226" i="1" s="1"/>
  <c r="P226" i="1" s="1"/>
  <c r="Q226" i="1" s="1"/>
  <c r="R226" i="1" s="1"/>
  <c r="S226" i="1" s="1"/>
  <c r="J221" i="1"/>
  <c r="I227" i="1"/>
  <c r="K215" i="1"/>
  <c r="L215" i="1" s="1"/>
  <c r="M215" i="1" s="1"/>
  <c r="N215" i="1" s="1"/>
  <c r="O215" i="1" s="1"/>
  <c r="P215" i="1" s="1"/>
  <c r="Q215" i="1" s="1"/>
  <c r="R215" i="1" s="1"/>
  <c r="S215" i="1" s="1"/>
  <c r="J225" i="1"/>
  <c r="K225" i="1" s="1"/>
  <c r="L225" i="1" s="1"/>
  <c r="M225" i="1" s="1"/>
  <c r="N225" i="1" s="1"/>
  <c r="O225" i="1" s="1"/>
  <c r="P225" i="1" s="1"/>
  <c r="Q225" i="1" s="1"/>
  <c r="R225" i="1" s="1"/>
  <c r="S225" i="1" s="1"/>
  <c r="H224" i="1"/>
  <c r="I214" i="1"/>
  <c r="I222" i="1" l="1"/>
  <c r="H228" i="1"/>
  <c r="K221" i="1"/>
  <c r="L221" i="1" s="1"/>
  <c r="M221" i="1" s="1"/>
  <c r="N221" i="1" s="1"/>
  <c r="O221" i="1" s="1"/>
  <c r="P221" i="1" s="1"/>
  <c r="Q221" i="1" s="1"/>
  <c r="R221" i="1" s="1"/>
  <c r="S221" i="1" s="1"/>
  <c r="J227" i="1"/>
  <c r="K227" i="1" s="1"/>
  <c r="L227" i="1" s="1"/>
  <c r="M227" i="1" s="1"/>
  <c r="N227" i="1" s="1"/>
  <c r="O227" i="1" s="1"/>
  <c r="P227" i="1" s="1"/>
  <c r="I224" i="1"/>
  <c r="J214" i="1"/>
  <c r="J222" i="1" l="1"/>
  <c r="I228" i="1"/>
  <c r="K214" i="1"/>
  <c r="L214" i="1" s="1"/>
  <c r="M214" i="1" s="1"/>
  <c r="N214" i="1" s="1"/>
  <c r="O214" i="1" s="1"/>
  <c r="P214" i="1" s="1"/>
  <c r="Q214" i="1" s="1"/>
  <c r="R214" i="1" s="1"/>
  <c r="S214" i="1" s="1"/>
  <c r="J224" i="1"/>
  <c r="K224" i="1" s="1"/>
  <c r="L224" i="1" s="1"/>
  <c r="M224" i="1" s="1"/>
  <c r="N224" i="1" s="1"/>
  <c r="O224" i="1" s="1"/>
  <c r="P224" i="1" s="1"/>
  <c r="Q224" i="1" s="1"/>
  <c r="R224" i="1" s="1"/>
  <c r="S224" i="1" s="1"/>
  <c r="K222" i="1" l="1"/>
  <c r="L222" i="1" s="1"/>
  <c r="M222" i="1" s="1"/>
  <c r="N222" i="1" s="1"/>
  <c r="O222" i="1" s="1"/>
  <c r="P222" i="1" s="1"/>
  <c r="Q222" i="1" s="1"/>
  <c r="R222" i="1" s="1"/>
  <c r="S222" i="1" s="1"/>
  <c r="J228" i="1"/>
  <c r="K228" i="1" s="1"/>
  <c r="L228" i="1" s="1"/>
  <c r="M228" i="1" s="1"/>
  <c r="N228" i="1" s="1"/>
  <c r="O228" i="1" s="1"/>
  <c r="P228" i="1" s="1"/>
  <c r="Q228" i="1" s="1"/>
  <c r="R228" i="1" s="1"/>
  <c r="S228" i="1" s="1"/>
</calcChain>
</file>

<file path=xl/sharedStrings.xml><?xml version="1.0" encoding="utf-8"?>
<sst xmlns="http://schemas.openxmlformats.org/spreadsheetml/2006/main" count="317" uniqueCount="211">
  <si>
    <t>bouwkosten startbedrag</t>
  </si>
  <si>
    <t>bouwkosten elke volgende m2 bvo</t>
  </si>
  <si>
    <t>speciale school b.o. startbedrag</t>
  </si>
  <si>
    <t>speciale school volgende m2 bvo</t>
  </si>
  <si>
    <t>startbedrag uitbreiding 115 m2 en groter</t>
  </si>
  <si>
    <t>startbedrag uitbreidingen 60-115 m2</t>
  </si>
  <si>
    <t>naast startbedrag voor elke m2 bvo</t>
  </si>
  <si>
    <t>spec school uitbreidingen 105 of groter</t>
  </si>
  <si>
    <t>spec school uitbreidingen 60-105</t>
  </si>
  <si>
    <t>spec school naast startbedrag per m2 bvo</t>
  </si>
  <si>
    <t>spec school toeslag evt speellokaal</t>
  </si>
  <si>
    <t>startbedrag nieuwbouw als hoofloc 80 m2 of groter</t>
  </si>
  <si>
    <t>startbedrag nieuwbouw als hoofdloc 40-80 m2</t>
  </si>
  <si>
    <t>nieuwbouw als hoofdloc naast startbedrag voor elke m2 bvo</t>
  </si>
  <si>
    <t>startbedrag uitbreiding bestaand tijdelijk =&gt;80 m2</t>
  </si>
  <si>
    <t>startbedrag uitbreiding bestaand tijdleijk 40-80 m2</t>
  </si>
  <si>
    <t>uitbr bestaand naast startbedrag voor elke m2 bvo</t>
  </si>
  <si>
    <t>uitbreiding 112-120 m2</t>
  </si>
  <si>
    <t>uitbreiding 120-150 m2</t>
  </si>
  <si>
    <t>toeslag evt speellokaal</t>
  </si>
  <si>
    <t>toeslag lift</t>
  </si>
  <si>
    <t>startbedrag uitbreiding 96 m2 en groter</t>
  </si>
  <si>
    <t>startbedrag uitbreidingen 50-96 m2</t>
  </si>
  <si>
    <t>nieuwbouw op schoolterrein</t>
  </si>
  <si>
    <t>toeslag lg/mlk/zmlk douche/kleedruimte</t>
  </si>
  <si>
    <t>olp SO doven</t>
  </si>
  <si>
    <t>olp SO sh/esm</t>
  </si>
  <si>
    <t>olp SO visg</t>
  </si>
  <si>
    <t>olp SO lg/mg</t>
  </si>
  <si>
    <t>olp SO lz/pi</t>
  </si>
  <si>
    <t>olp SO zmlk</t>
  </si>
  <si>
    <t>olp SO zmok</t>
  </si>
  <si>
    <t>olp VSO doven</t>
  </si>
  <si>
    <t>olp VSO sh/esm</t>
  </si>
  <si>
    <t>olp VSO visg</t>
  </si>
  <si>
    <t>olp VSO lg/mg</t>
  </si>
  <si>
    <t>olp VSO lz/pi</t>
  </si>
  <si>
    <t>olp VSO zmlk</t>
  </si>
  <si>
    <t>olp VSO zmok</t>
  </si>
  <si>
    <t>olp SOVSO doven</t>
  </si>
  <si>
    <t>olp SOVSO sh/esm</t>
  </si>
  <si>
    <t>olp SOVSO visg</t>
  </si>
  <si>
    <t>olp SOVSO lg/mg</t>
  </si>
  <si>
    <t>olp SOVSO lz/pi</t>
  </si>
  <si>
    <t>olp SOVSO zmlk</t>
  </si>
  <si>
    <t>olp SOVSO zmok</t>
  </si>
  <si>
    <t>jaar</t>
  </si>
  <si>
    <t xml:space="preserve"> -----</t>
  </si>
  <si>
    <t xml:space="preserve">index invullen als 1,03 bij een indexpercentage van 3 % </t>
  </si>
  <si>
    <t>spec school toeslag evt speellokaal afzonderlijk</t>
  </si>
  <si>
    <t>olp en meubilair</t>
  </si>
  <si>
    <t>spec school toeslag evt afzonderlijk speellokaal</t>
  </si>
  <si>
    <t>- Algemene en specifieke ruimte</t>
  </si>
  <si>
    <t>&lt; 460 m2</t>
  </si>
  <si>
    <t>&gt;= 2.500 m2</t>
  </si>
  <si>
    <t>- Werkplaatsen</t>
  </si>
  <si>
    <t>- Werplaatsen consumptief</t>
  </si>
  <si>
    <t>Sectieafhankelijke kosten per voorziening</t>
  </si>
  <si>
    <t>&gt; 460 m2 &lt; 2.500 m2</t>
  </si>
  <si>
    <t>Vaste voet algemeen</t>
  </si>
  <si>
    <t>Vaste voet algemene sectie</t>
  </si>
  <si>
    <t>Vaste voet werkplaatssectie</t>
  </si>
  <si>
    <t>Ruimteafhankelijke kosten per voorziening</t>
  </si>
  <si>
    <t>Aanvulling normkosten</t>
  </si>
  <si>
    <t>Paallengte 1 tot 15 meter</t>
  </si>
  <si>
    <t>Paallengte 15 tot 20 meter</t>
  </si>
  <si>
    <t>Paallengte 20 meter of langer</t>
  </si>
  <si>
    <t>Paalfundering uitbreiding &gt;= 1.000 m2</t>
  </si>
  <si>
    <t>A.Vast bedrag</t>
  </si>
  <si>
    <t>B. Variabel bedrag per m2 bvo</t>
  </si>
  <si>
    <t>Kosten bemaling per m2 bvo</t>
  </si>
  <si>
    <t>- bedrag per m2</t>
  </si>
  <si>
    <t>- vast bedrag</t>
  </si>
  <si>
    <t>Algemene ruimte</t>
  </si>
  <si>
    <t>Specifieke ruimte:</t>
  </si>
  <si>
    <t>- (Uiterlijke) verzorging/mode en commercie</t>
  </si>
  <si>
    <t>- Handel/verkoop/administratie</t>
  </si>
  <si>
    <t>- Praktijkonderwijs</t>
  </si>
  <si>
    <t>Werkplaatsen:</t>
  </si>
  <si>
    <t>- Techniek algemeen</t>
  </si>
  <si>
    <t>- Consumptief</t>
  </si>
  <si>
    <t>- Grafische techniek</t>
  </si>
  <si>
    <t>- Landbouw</t>
  </si>
  <si>
    <t>Meubilair</t>
  </si>
  <si>
    <t>- Eerste lokaal</t>
  </si>
  <si>
    <t>- Tweede lokaal</t>
  </si>
  <si>
    <t>- Derde lokaal</t>
  </si>
  <si>
    <t>Leer- en hulpmiddelen</t>
  </si>
  <si>
    <t>- Oefenplaats 1</t>
  </si>
  <si>
    <t>- Oefenplaats 2</t>
  </si>
  <si>
    <t>Totaal</t>
  </si>
  <si>
    <t>Huur sportvelden</t>
  </si>
  <si>
    <t>index (vervangende) nieuwbouw, uitbreiding</t>
  </si>
  <si>
    <t>index onderwijsleerpakket en meubilair</t>
  </si>
  <si>
    <t>A</t>
  </si>
  <si>
    <t>Nieuwbouw met permanente bouwaard</t>
  </si>
  <si>
    <t>A.3.2. Bouwkosten school voor basisonderwijs</t>
  </si>
  <si>
    <t>A.3.3. Bouwkosten school voor speciaal basisonderwijs</t>
  </si>
  <si>
    <t>A.3.4. Bouwkosten school voor speciaal en speciaal voortgezet onderwijs</t>
  </si>
  <si>
    <t>A.3.5. Bouwkosten school voor voortgezet onderwijs</t>
  </si>
  <si>
    <t>= 460 m2 of groter</t>
  </si>
  <si>
    <t>&gt; 460 m2 of groter</t>
  </si>
  <si>
    <t>A.3.6. Toeslag paalfundering school voor voortgezet onderwijs</t>
  </si>
  <si>
    <t>B. Uitbreiding met permanente bouwaard</t>
  </si>
  <si>
    <t>B.3.2. Bouwkosten school voor basisonderwijs</t>
  </si>
  <si>
    <t>B.3.4. Bouwkosten school voor speciaal en speciaal voortgezet onderwijs</t>
  </si>
  <si>
    <t>B.3.3. Bouwkosten speciale school voor basisonderwijs</t>
  </si>
  <si>
    <t>C. Tijdelijke voorzieningen</t>
  </si>
  <si>
    <t>C.3.3. Bouwkosten school voor speciaal en speciaal voortgezet onderwijs</t>
  </si>
  <si>
    <t>C.3.4. Bouwkosten school voor voortgezet onderwijs</t>
  </si>
  <si>
    <t>Nieuwbouw</t>
  </si>
  <si>
    <t>Uitbreiding</t>
  </si>
  <si>
    <t>C.4.3. Bouwkosten school voor speciaal en speciaal voortgezet onderwijs</t>
  </si>
  <si>
    <t>startbedrag</t>
  </si>
  <si>
    <t>voor elke volgende m2 bvo</t>
  </si>
  <si>
    <t>D.1.2 Vergoeding school voor basisonderwijs</t>
  </si>
  <si>
    <t>D.1.3 Vergoeding speciale school voor basisonderwijs</t>
  </si>
  <si>
    <t>D.1.4 Vergoeding school voor speciaal en voortgezet speciaal onderwijs</t>
  </si>
  <si>
    <t>D. Eerste inrichting onderwijsleerpakket en meubilair</t>
  </si>
  <si>
    <t>startbedrag doven</t>
  </si>
  <si>
    <t>startbedrag sh</t>
  </si>
  <si>
    <t>startbedrag esm</t>
  </si>
  <si>
    <t>startbedrag visg</t>
  </si>
  <si>
    <t>startbedrag lz</t>
  </si>
  <si>
    <t>startbedrag lg</t>
  </si>
  <si>
    <t>startbedrag zmlk</t>
  </si>
  <si>
    <t>startbedrag zmok</t>
  </si>
  <si>
    <t>startbedrag pi</t>
  </si>
  <si>
    <t>startbedrag mg</t>
  </si>
  <si>
    <t>boven startbedrag voor elke volgende m2 bvo  doven</t>
  </si>
  <si>
    <t>boven startbedrag voor elke volgende  m2 bvo  sh</t>
  </si>
  <si>
    <t>boven startbedrag voor elke volgende  m2 bvo  esm</t>
  </si>
  <si>
    <t>boven startbedrag voor elke volgende  m2 bvo  visg</t>
  </si>
  <si>
    <t>boven startbedrag voor elke volgende  m2 bvo  lz</t>
  </si>
  <si>
    <t>boven startbedrag voor elke volgende  m2 bvo  lg</t>
  </si>
  <si>
    <t>boven startbedrag voor elke volgende m2 bvo  zmlk</t>
  </si>
  <si>
    <t>boven startbedrag voor elke volgende  m2 bvo  zmok</t>
  </si>
  <si>
    <t>boven startbedrag voor elke volgende m2 bvo  pi</t>
  </si>
  <si>
    <t>boven startbedrag voor elke volgende  m2 bvo  mg</t>
  </si>
  <si>
    <t>E. Lokalen bewegingsonderwijs</t>
  </si>
  <si>
    <t>nieuwbouw op afzonderlijk terrein</t>
  </si>
  <si>
    <t>Toeslagen</t>
  </si>
  <si>
    <t>paalfundering 1-15 m</t>
  </si>
  <si>
    <t>paalfundering 15-20 m</t>
  </si>
  <si>
    <t>paalfundering &gt;20 m</t>
  </si>
  <si>
    <t>E.1 Nieuwbouw</t>
  </si>
  <si>
    <t>E.2 Uitbreiding</t>
  </si>
  <si>
    <t>paalfundering 1-15 bij 112-120 m2</t>
  </si>
  <si>
    <t>paalfundering 15-20 bij 112-120 m2</t>
  </si>
  <si>
    <t>paalfundering &gt;20 bij 112-120 m2</t>
  </si>
  <si>
    <t>paalfundering 1-15 bij 121-150 m2</t>
  </si>
  <si>
    <t>paalfundering 15-20 bij 121-150 m2</t>
  </si>
  <si>
    <t>paalfundering &gt;20 bij 121-150 m2</t>
  </si>
  <si>
    <t>E.3 Onderwijsleerpakket en meubilair</t>
  </si>
  <si>
    <t>E.3.2. School voor basisonderwijs en speciale school voor basisonderwijs</t>
  </si>
  <si>
    <t>E.3.3. School voor basisonderwijs en speciale school voor basisonderwijs</t>
  </si>
  <si>
    <t>Ontwikkeling normbedragen modelverordening voorzieningen huisvesting onderwijs</t>
  </si>
  <si>
    <t>Toeslagen bij ruimte LG-MG</t>
  </si>
  <si>
    <t>index vergoeding mat.instandh. lokalen bew.onderwijs</t>
  </si>
  <si>
    <t>Stichtingsjaar en omvang</t>
  </si>
  <si>
    <t>Tot 1987</t>
  </si>
  <si>
    <t>&lt; 90 m2</t>
  </si>
  <si>
    <t>90 - 130 m2</t>
  </si>
  <si>
    <t>130 - 170 m2</t>
  </si>
  <si>
    <t>170 - 190 m2</t>
  </si>
  <si>
    <t>190 - 230 m2</t>
  </si>
  <si>
    <t>&gt; 230 m2</t>
  </si>
  <si>
    <t>Vanaf 1987</t>
  </si>
  <si>
    <t>&gt;= 252 m2</t>
  </si>
  <si>
    <t>- variabel bedrag</t>
  </si>
  <si>
    <t>E.3.4. School voor voortgezet onderwijs</t>
  </si>
  <si>
    <r>
      <t xml:space="preserve">C.3.2. Bouwkosten school voor basisonderwijs </t>
    </r>
    <r>
      <rPr>
        <i/>
        <sz val="7"/>
        <rFont val="Arial"/>
        <family val="2"/>
      </rPr>
      <t>(en speciale school voor basisonderwijs)</t>
    </r>
  </si>
  <si>
    <r>
      <t xml:space="preserve">C.4.2. Bouwkosten school voor basisonderwijs </t>
    </r>
    <r>
      <rPr>
        <i/>
        <sz val="7"/>
        <rFont val="Arial"/>
        <family val="2"/>
      </rPr>
      <t>(en speciale school voor basisonderwijs)</t>
    </r>
  </si>
  <si>
    <t>verhoging 2019</t>
  </si>
  <si>
    <t>index 2020</t>
  </si>
  <si>
    <t>D.1.5 Inrichting olp en meubilair speellokaal sbo - so</t>
  </si>
  <si>
    <t>D.2 Vergoeding school voor voortgezet onderwijs</t>
  </si>
  <si>
    <t>verhoging 2021</t>
  </si>
  <si>
    <t>index 2021</t>
  </si>
  <si>
    <t>afronding</t>
  </si>
  <si>
    <t>PRO</t>
  </si>
  <si>
    <t>HAVO</t>
  </si>
  <si>
    <t>VWO</t>
  </si>
  <si>
    <t xml:space="preserve">VMBO TL </t>
  </si>
  <si>
    <t xml:space="preserve">mvi eo hbr </t>
  </si>
  <si>
    <t xml:space="preserve">zw </t>
  </si>
  <si>
    <t xml:space="preserve">g </t>
  </si>
  <si>
    <t xml:space="preserve">d&amp;p </t>
  </si>
  <si>
    <t xml:space="preserve">VMBO TL lW               </t>
  </si>
  <si>
    <t>factor</t>
  </si>
  <si>
    <t>bvo totaal exclusief gymnastiek</t>
  </si>
  <si>
    <t>in s59 en s60</t>
  </si>
  <si>
    <t>}</t>
  </si>
  <si>
    <t>} vereenvoudiging, normbedrag wordt</t>
  </si>
  <si>
    <t>]</t>
  </si>
  <si>
    <t>gemiddeld</t>
  </si>
  <si>
    <t>gemiddeld * 3</t>
  </si>
  <si>
    <t xml:space="preserve"> &lt;= 455 m2</t>
  </si>
  <si>
    <t xml:space="preserve"> &gt; 455 m2 &lt; 2.500 m2</t>
  </si>
  <si>
    <t>Onderwijssoort/profiel</t>
  </si>
  <si>
    <t>VMBO LWOO                         bwi pie mot mat</t>
  </si>
  <si>
    <t>VMBO B-KLW                         bwi pie mot mat</t>
  </si>
  <si>
    <t>VMBO GLW                           bwi pie mot mat</t>
  </si>
  <si>
    <t>bwi pie mot mat g</t>
  </si>
  <si>
    <t xml:space="preserve">hbr </t>
  </si>
  <si>
    <t>vervalt</t>
  </si>
  <si>
    <t xml:space="preserve">eo hbr </t>
  </si>
  <si>
    <t>d&amp;p                          }</t>
  </si>
  <si>
    <t>VMBO TL TL LW   }</t>
  </si>
  <si>
    <t>HAVO VWO           }</t>
  </si>
  <si>
    <t>zie bwi pie mot 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</si>
</sst>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€&quot;\ * #,##0.00_ ;_ &quot;€&quot;\ * \-#,##0.00_ ;_ &quot;€&quot;\ * &quot;-&quot;??_ ;_ @_ "/>
    <numFmt numFmtId="164" formatCode="#,##0.0000"/>
    <numFmt numFmtId="165" formatCode="#,##0.00_-"/>
    <numFmt numFmtId="166" formatCode="#,##0.00000"/>
    <numFmt numFmtId="167" formatCode="0.0000"/>
    <numFmt numFmtId="168" formatCode="0.00_)"/>
    <numFmt numFmtId="170" formatCode="#,##0.000"/>
    <numFmt numFmtId="172" formatCode="#,##0_-"/>
  </numFmts>
  <fonts count="14" x14ac:knownFonts="1">
    <font>
      <sz val="10"/>
      <name val="Arial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10"/>
      <name val="Arial"/>
      <family val="2"/>
    </font>
    <font>
      <sz val="12"/>
      <name val="Helv"/>
    </font>
    <font>
      <sz val="10"/>
      <name val="Comic Sans MS"/>
      <family val="4"/>
    </font>
    <font>
      <strike/>
      <sz val="8"/>
      <name val="Arial"/>
      <family val="2"/>
    </font>
    <font>
      <sz val="8"/>
      <name val="Comic Sans MS"/>
      <family val="4"/>
    </font>
    <font>
      <sz val="10"/>
      <name val="Arial"/>
    </font>
    <font>
      <b/>
      <sz val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8" fontId="8" fillId="0" borderId="0"/>
    <xf numFmtId="44" fontId="12" fillId="0" borderId="0" applyFont="0" applyFill="0" applyBorder="0" applyAlignment="0" applyProtection="0"/>
  </cellStyleXfs>
  <cellXfs count="171">
    <xf numFmtId="0" fontId="0" fillId="0" borderId="0" xfId="0"/>
    <xf numFmtId="1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left"/>
    </xf>
    <xf numFmtId="164" fontId="1" fillId="3" borderId="1" xfId="0" applyNumberFormat="1" applyFont="1" applyFill="1" applyBorder="1"/>
    <xf numFmtId="165" fontId="1" fillId="0" borderId="3" xfId="0" applyNumberFormat="1" applyFont="1" applyBorder="1"/>
    <xf numFmtId="165" fontId="1" fillId="0" borderId="1" xfId="0" applyNumberFormat="1" applyFont="1" applyBorder="1"/>
    <xf numFmtId="4" fontId="1" fillId="0" borderId="1" xfId="0" applyNumberFormat="1" applyFont="1" applyBorder="1"/>
    <xf numFmtId="0" fontId="0" fillId="7" borderId="0" xfId="0" applyFill="1"/>
    <xf numFmtId="166" fontId="1" fillId="3" borderId="2" xfId="0" applyNumberFormat="1" applyFont="1" applyFill="1" applyBorder="1"/>
    <xf numFmtId="4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/>
    <xf numFmtId="1" fontId="3" fillId="0" borderId="1" xfId="0" applyNumberFormat="1" applyFont="1" applyBorder="1" applyAlignment="1">
      <alignment horizontal="right"/>
    </xf>
    <xf numFmtId="1" fontId="3" fillId="2" borderId="1" xfId="0" applyNumberFormat="1" applyFont="1" applyFill="1" applyBorder="1"/>
    <xf numFmtId="0" fontId="3" fillId="0" borderId="1" xfId="0" applyFont="1" applyBorder="1" applyAlignment="1">
      <alignment horizontal="left"/>
    </xf>
    <xf numFmtId="4" fontId="3" fillId="3" borderId="1" xfId="0" quotePrefix="1" applyNumberFormat="1" applyFont="1" applyFill="1" applyBorder="1" applyAlignment="1">
      <alignment horizontal="right"/>
    </xf>
    <xf numFmtId="164" fontId="3" fillId="3" borderId="1" xfId="0" applyNumberFormat="1" applyFont="1" applyFill="1" applyBorder="1"/>
    <xf numFmtId="4" fontId="3" fillId="3" borderId="1" xfId="0" applyNumberFormat="1" applyFont="1" applyFill="1" applyBorder="1"/>
    <xf numFmtId="0" fontId="2" fillId="6" borderId="1" xfId="0" applyFont="1" applyFill="1" applyBorder="1" applyAlignment="1">
      <alignment horizontal="left"/>
    </xf>
    <xf numFmtId="0" fontId="3" fillId="0" borderId="1" xfId="0" applyFont="1" applyBorder="1"/>
    <xf numFmtId="165" fontId="3" fillId="0" borderId="1" xfId="0" applyNumberFormat="1" applyFont="1" applyBorder="1"/>
    <xf numFmtId="0" fontId="3" fillId="4" borderId="3" xfId="0" applyFont="1" applyFill="1" applyBorder="1"/>
    <xf numFmtId="0" fontId="3" fillId="5" borderId="1" xfId="0" quotePrefix="1" applyFont="1" applyFill="1" applyBorder="1" applyAlignment="1">
      <alignment horizontal="left"/>
    </xf>
    <xf numFmtId="0" fontId="3" fillId="0" borderId="1" xfId="0" quotePrefix="1" applyFont="1" applyFill="1" applyBorder="1"/>
    <xf numFmtId="4" fontId="3" fillId="0" borderId="1" xfId="0" applyNumberFormat="1" applyFont="1" applyBorder="1"/>
    <xf numFmtId="0" fontId="3" fillId="0" borderId="1" xfId="0" quotePrefix="1" applyFont="1" applyBorder="1"/>
    <xf numFmtId="0" fontId="3" fillId="5" borderId="1" xfId="0" applyFont="1" applyFill="1" applyBorder="1"/>
    <xf numFmtId="0" fontId="3" fillId="3" borderId="1" xfId="0" applyFont="1" applyFill="1" applyBorder="1"/>
    <xf numFmtId="0" fontId="3" fillId="8" borderId="1" xfId="0" applyFont="1" applyFill="1" applyBorder="1"/>
    <xf numFmtId="0" fontId="2" fillId="10" borderId="1" xfId="0" applyFont="1" applyFill="1" applyBorder="1" applyAlignment="1"/>
    <xf numFmtId="0" fontId="3" fillId="11" borderId="1" xfId="0" applyFont="1" applyFill="1" applyBorder="1" applyAlignment="1">
      <alignment horizontal="left"/>
    </xf>
    <xf numFmtId="165" fontId="3" fillId="0" borderId="3" xfId="0" applyNumberFormat="1" applyFont="1" applyBorder="1"/>
    <xf numFmtId="0" fontId="3" fillId="0" borderId="4" xfId="0" applyFont="1" applyBorder="1"/>
    <xf numFmtId="165" fontId="3" fillId="0" borderId="4" xfId="0" applyNumberFormat="1" applyFont="1" applyBorder="1"/>
    <xf numFmtId="0" fontId="3" fillId="0" borderId="3" xfId="0" applyFont="1" applyBorder="1"/>
    <xf numFmtId="0" fontId="3" fillId="0" borderId="3" xfId="0" quotePrefix="1" applyFont="1" applyBorder="1"/>
    <xf numFmtId="4" fontId="3" fillId="0" borderId="3" xfId="0" applyNumberFormat="1" applyFont="1" applyBorder="1"/>
    <xf numFmtId="0" fontId="2" fillId="8" borderId="1" xfId="0" applyFont="1" applyFill="1" applyBorder="1" applyAlignment="1">
      <alignment horizontal="left"/>
    </xf>
    <xf numFmtId="165" fontId="3" fillId="0" borderId="5" xfId="0" applyNumberFormat="1" applyFont="1" applyBorder="1"/>
    <xf numFmtId="0" fontId="3" fillId="0" borderId="3" xfId="0" applyFont="1" applyFill="1" applyBorder="1"/>
    <xf numFmtId="0" fontId="3" fillId="5" borderId="3" xfId="0" applyFont="1" applyFill="1" applyBorder="1"/>
    <xf numFmtId="0" fontId="3" fillId="2" borderId="1" xfId="0" applyFont="1" applyFill="1" applyBorder="1"/>
    <xf numFmtId="165" fontId="3" fillId="0" borderId="1" xfId="0" applyNumberFormat="1" applyFont="1" applyFill="1" applyBorder="1"/>
    <xf numFmtId="164" fontId="3" fillId="3" borderId="2" xfId="0" applyNumberFormat="1" applyFont="1" applyFill="1" applyBorder="1"/>
    <xf numFmtId="4" fontId="3" fillId="3" borderId="2" xfId="0" applyNumberFormat="1" applyFont="1" applyFill="1" applyBorder="1"/>
    <xf numFmtId="0" fontId="2" fillId="9" borderId="1" xfId="0" applyFont="1" applyFill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0" fontId="3" fillId="7" borderId="4" xfId="0" applyFont="1" applyFill="1" applyBorder="1"/>
    <xf numFmtId="166" fontId="3" fillId="3" borderId="2" xfId="0" applyNumberFormat="1" applyFont="1" applyFill="1" applyBorder="1"/>
    <xf numFmtId="0" fontId="3" fillId="7" borderId="0" xfId="0" applyFont="1" applyFill="1"/>
    <xf numFmtId="1" fontId="3" fillId="2" borderId="6" xfId="0" applyNumberFormat="1" applyFont="1" applyFill="1" applyBorder="1" applyAlignment="1">
      <alignment horizontal="right"/>
    </xf>
    <xf numFmtId="164" fontId="3" fillId="3" borderId="6" xfId="0" applyNumberFormat="1" applyFont="1" applyFill="1" applyBorder="1"/>
    <xf numFmtId="165" fontId="3" fillId="0" borderId="6" xfId="0" applyNumberFormat="1" applyFont="1" applyBorder="1"/>
    <xf numFmtId="1" fontId="1" fillId="19" borderId="1" xfId="0" applyNumberFormat="1" applyFont="1" applyFill="1" applyBorder="1"/>
    <xf numFmtId="0" fontId="0" fillId="0" borderId="1" xfId="0" applyBorder="1"/>
    <xf numFmtId="166" fontId="1" fillId="3" borderId="1" xfId="0" applyNumberFormat="1" applyFont="1" applyFill="1" applyBorder="1"/>
    <xf numFmtId="1" fontId="1" fillId="19" borderId="1" xfId="0" applyNumberFormat="1" applyFont="1" applyFill="1" applyBorder="1" applyAlignment="1">
      <alignment horizontal="right"/>
    </xf>
    <xf numFmtId="2" fontId="1" fillId="0" borderId="0" xfId="0" applyNumberFormat="1" applyFont="1"/>
    <xf numFmtId="1" fontId="1" fillId="0" borderId="0" xfId="0" applyNumberFormat="1" applyFont="1"/>
    <xf numFmtId="167" fontId="1" fillId="12" borderId="0" xfId="0" applyNumberFormat="1" applyFont="1" applyFill="1"/>
    <xf numFmtId="2" fontId="1" fillId="12" borderId="0" xfId="0" applyNumberFormat="1" applyFont="1" applyFill="1"/>
    <xf numFmtId="1" fontId="1" fillId="12" borderId="0" xfId="0" applyNumberFormat="1" applyFont="1" applyFill="1"/>
    <xf numFmtId="167" fontId="6" fillId="20" borderId="0" xfId="0" applyNumberFormat="1" applyFont="1" applyFill="1" applyAlignment="1">
      <alignment horizontal="right"/>
    </xf>
    <xf numFmtId="1" fontId="1" fillId="20" borderId="1" xfId="0" applyNumberFormat="1" applyFont="1" applyFill="1" applyBorder="1" applyAlignment="1">
      <alignment horizontal="right"/>
    </xf>
    <xf numFmtId="2" fontId="1" fillId="21" borderId="0" xfId="0" applyNumberFormat="1" applyFont="1" applyFill="1"/>
    <xf numFmtId="1" fontId="1" fillId="21" borderId="0" xfId="0" applyNumberFormat="1" applyFont="1" applyFill="1"/>
    <xf numFmtId="2" fontId="5" fillId="0" borderId="0" xfId="0" applyNumberFormat="1" applyFont="1"/>
    <xf numFmtId="2" fontId="6" fillId="21" borderId="0" xfId="0" applyNumberFormat="1" applyFont="1" applyFill="1" applyAlignment="1">
      <alignment horizontal="right"/>
    </xf>
    <xf numFmtId="2" fontId="6" fillId="22" borderId="0" xfId="0" applyNumberFormat="1" applyFont="1" applyFill="1" applyAlignment="1">
      <alignment horizontal="right"/>
    </xf>
    <xf numFmtId="2" fontId="1" fillId="22" borderId="0" xfId="0" applyNumberFormat="1" applyFont="1" applyFill="1"/>
    <xf numFmtId="1" fontId="1" fillId="22" borderId="0" xfId="0" applyNumberFormat="1" applyFont="1" applyFill="1"/>
    <xf numFmtId="2" fontId="10" fillId="12" borderId="0" xfId="0" applyNumberFormat="1" applyFont="1" applyFill="1"/>
    <xf numFmtId="1" fontId="10" fillId="12" borderId="0" xfId="0" applyNumberFormat="1" applyFont="1" applyFill="1"/>
    <xf numFmtId="2" fontId="10" fillId="0" borderId="0" xfId="0" applyNumberFormat="1" applyFont="1"/>
    <xf numFmtId="1" fontId="10" fillId="0" borderId="0" xfId="0" applyNumberFormat="1" applyFont="1"/>
    <xf numFmtId="165" fontId="1" fillId="20" borderId="0" xfId="0" applyNumberFormat="1" applyFont="1" applyFill="1" applyBorder="1"/>
    <xf numFmtId="0" fontId="3" fillId="20" borderId="4" xfId="0" quotePrefix="1" applyFont="1" applyFill="1" applyBorder="1" applyAlignment="1">
      <alignment horizontal="left"/>
    </xf>
    <xf numFmtId="0" fontId="3" fillId="20" borderId="4" xfId="0" quotePrefix="1" applyFont="1" applyFill="1" applyBorder="1"/>
    <xf numFmtId="165" fontId="3" fillId="20" borderId="4" xfId="0" applyNumberFormat="1" applyFont="1" applyFill="1" applyBorder="1"/>
    <xf numFmtId="0" fontId="1" fillId="23" borderId="9" xfId="0" applyFont="1" applyFill="1" applyBorder="1" applyAlignment="1">
      <alignment horizontal="right"/>
    </xf>
    <xf numFmtId="165" fontId="3" fillId="23" borderId="1" xfId="0" applyNumberFormat="1" applyFont="1" applyFill="1" applyBorder="1"/>
    <xf numFmtId="165" fontId="1" fillId="23" borderId="9" xfId="0" applyNumberFormat="1" applyFont="1" applyFill="1" applyBorder="1"/>
    <xf numFmtId="0" fontId="0" fillId="23" borderId="0" xfId="0" applyFill="1" applyBorder="1"/>
    <xf numFmtId="4" fontId="2" fillId="23" borderId="0" xfId="0" applyNumberFormat="1" applyFont="1" applyFill="1" applyBorder="1"/>
    <xf numFmtId="0" fontId="1" fillId="23" borderId="0" xfId="0" applyFont="1" applyFill="1" applyBorder="1"/>
    <xf numFmtId="165" fontId="1" fillId="23" borderId="0" xfId="0" applyNumberFormat="1" applyFont="1" applyFill="1" applyBorder="1"/>
    <xf numFmtId="2" fontId="1" fillId="23" borderId="0" xfId="0" applyNumberFormat="1" applyFont="1" applyFill="1" applyBorder="1"/>
    <xf numFmtId="0" fontId="7" fillId="23" borderId="0" xfId="0" applyFont="1" applyFill="1" applyBorder="1"/>
    <xf numFmtId="168" fontId="11" fillId="23" borderId="0" xfId="1" applyFont="1" applyFill="1" applyBorder="1"/>
    <xf numFmtId="165" fontId="1" fillId="23" borderId="7" xfId="0" applyNumberFormat="1" applyFont="1" applyFill="1" applyBorder="1"/>
    <xf numFmtId="168" fontId="11" fillId="23" borderId="7" xfId="1" applyFont="1" applyFill="1" applyBorder="1"/>
    <xf numFmtId="0" fontId="1" fillId="23" borderId="7" xfId="0" applyFont="1" applyFill="1" applyBorder="1" applyAlignment="1">
      <alignment horizontal="right"/>
    </xf>
    <xf numFmtId="165" fontId="1" fillId="23" borderId="2" xfId="0" applyNumberFormat="1" applyFont="1" applyFill="1" applyBorder="1"/>
    <xf numFmtId="2" fontId="1" fillId="23" borderId="1" xfId="0" applyNumberFormat="1" applyFont="1" applyFill="1" applyBorder="1"/>
    <xf numFmtId="168" fontId="9" fillId="23" borderId="0" xfId="1" applyFont="1" applyFill="1" applyBorder="1" applyAlignment="1">
      <alignment horizontal="right"/>
    </xf>
    <xf numFmtId="170" fontId="3" fillId="0" borderId="0" xfId="0" applyNumberFormat="1" applyFont="1"/>
    <xf numFmtId="164" fontId="3" fillId="0" borderId="0" xfId="0" applyNumberFormat="1" applyFont="1"/>
    <xf numFmtId="2" fontId="0" fillId="0" borderId="0" xfId="0" applyNumberFormat="1"/>
    <xf numFmtId="4" fontId="3" fillId="4" borderId="1" xfId="0" applyNumberFormat="1" applyFont="1" applyFill="1" applyBorder="1" applyAlignment="1">
      <alignment horizontal="center"/>
    </xf>
    <xf numFmtId="0" fontId="3" fillId="0" borderId="1" xfId="0" applyFont="1" applyBorder="1" applyAlignment="1"/>
    <xf numFmtId="0" fontId="3" fillId="8" borderId="1" xfId="0" applyFont="1" applyFill="1" applyBorder="1" applyAlignment="1"/>
    <xf numFmtId="0" fontId="3" fillId="18" borderId="1" xfId="0" applyFont="1" applyFill="1" applyBorder="1" applyAlignment="1"/>
    <xf numFmtId="0" fontId="2" fillId="10" borderId="1" xfId="0" applyFont="1" applyFill="1" applyBorder="1" applyAlignment="1">
      <alignment horizontal="left"/>
    </xf>
    <xf numFmtId="0" fontId="2" fillId="10" borderId="1" xfId="0" applyFont="1" applyFill="1" applyBorder="1" applyAlignment="1"/>
    <xf numFmtId="0" fontId="3" fillId="18" borderId="1" xfId="0" applyFont="1" applyFill="1" applyBorder="1" applyAlignment="1">
      <alignment horizontal="left"/>
    </xf>
    <xf numFmtId="0" fontId="3" fillId="14" borderId="1" xfId="0" applyFont="1" applyFill="1" applyBorder="1" applyAlignment="1"/>
    <xf numFmtId="0" fontId="2" fillId="14" borderId="1" xfId="0" applyFont="1" applyFill="1" applyBorder="1" applyAlignment="1"/>
    <xf numFmtId="0" fontId="2" fillId="6" borderId="1" xfId="0" applyFont="1" applyFill="1" applyBorder="1" applyAlignment="1">
      <alignment horizontal="left"/>
    </xf>
    <xf numFmtId="4" fontId="3" fillId="0" borderId="0" xfId="0" applyNumberFormat="1" applyFont="1" applyAlignment="1"/>
    <xf numFmtId="0" fontId="3" fillId="0" borderId="0" xfId="0" applyFont="1" applyAlignment="1"/>
    <xf numFmtId="0" fontId="2" fillId="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18" borderId="1" xfId="0" applyFont="1" applyFill="1" applyBorder="1" applyAlignment="1">
      <alignment horizontal="center"/>
    </xf>
    <xf numFmtId="0" fontId="3" fillId="18" borderId="6" xfId="0" applyFont="1" applyFill="1" applyBorder="1" applyAlignment="1">
      <alignment horizontal="left"/>
    </xf>
    <xf numFmtId="0" fontId="3" fillId="18" borderId="7" xfId="0" applyFont="1" applyFill="1" applyBorder="1" applyAlignment="1"/>
    <xf numFmtId="0" fontId="3" fillId="0" borderId="7" xfId="0" applyFont="1" applyBorder="1" applyAlignment="1"/>
    <xf numFmtId="0" fontId="2" fillId="0" borderId="0" xfId="0" applyFont="1" applyAlignment="1">
      <alignment horizontal="left"/>
    </xf>
    <xf numFmtId="0" fontId="0" fillId="0" borderId="0" xfId="0" applyAlignment="1"/>
    <xf numFmtId="4" fontId="3" fillId="4" borderId="1" xfId="0" applyNumberFormat="1" applyFont="1" applyFill="1" applyBorder="1" applyAlignment="1"/>
    <xf numFmtId="4" fontId="3" fillId="4" borderId="3" xfId="0" applyNumberFormat="1" applyFont="1" applyFill="1" applyBorder="1" applyAlignment="1"/>
    <xf numFmtId="0" fontId="3" fillId="0" borderId="3" xfId="0" applyFont="1" applyBorder="1" applyAlignment="1"/>
    <xf numFmtId="0" fontId="3" fillId="14" borderId="1" xfId="0" applyFont="1" applyFill="1" applyBorder="1" applyAlignment="1">
      <alignment horizontal="left"/>
    </xf>
    <xf numFmtId="0" fontId="3" fillId="12" borderId="1" xfId="0" applyFont="1" applyFill="1" applyBorder="1" applyAlignment="1">
      <alignment horizontal="left"/>
    </xf>
    <xf numFmtId="0" fontId="3" fillId="17" borderId="1" xfId="0" applyFont="1" applyFill="1" applyBorder="1" applyAlignment="1"/>
    <xf numFmtId="165" fontId="3" fillId="10" borderId="3" xfId="0" applyNumberFormat="1" applyFont="1" applyFill="1" applyBorder="1" applyAlignment="1"/>
    <xf numFmtId="0" fontId="3" fillId="0" borderId="4" xfId="0" applyFont="1" applyBorder="1" applyAlignment="1"/>
    <xf numFmtId="0" fontId="2" fillId="16" borderId="6" xfId="0" applyFont="1" applyFill="1" applyBorder="1" applyAlignment="1">
      <alignment horizontal="left"/>
    </xf>
    <xf numFmtId="0" fontId="3" fillId="16" borderId="2" xfId="0" applyFont="1" applyFill="1" applyBorder="1" applyAlignment="1"/>
    <xf numFmtId="0" fontId="3" fillId="15" borderId="6" xfId="0" applyFont="1" applyFill="1" applyBorder="1" applyAlignment="1">
      <alignment horizontal="left"/>
    </xf>
    <xf numFmtId="0" fontId="3" fillId="15" borderId="7" xfId="0" applyFont="1" applyFill="1" applyBorder="1" applyAlignment="1"/>
    <xf numFmtId="165" fontId="3" fillId="4" borderId="1" xfId="0" applyNumberFormat="1" applyFont="1" applyFill="1" applyBorder="1" applyAlignment="1">
      <alignment horizontal="center"/>
    </xf>
    <xf numFmtId="0" fontId="2" fillId="13" borderId="1" xfId="0" applyFont="1" applyFill="1" applyBorder="1" applyAlignment="1">
      <alignment horizontal="left"/>
    </xf>
    <xf numFmtId="0" fontId="3" fillId="14" borderId="6" xfId="0" applyFont="1" applyFill="1" applyBorder="1" applyAlignment="1"/>
    <xf numFmtId="0" fontId="3" fillId="14" borderId="7" xfId="0" applyFont="1" applyFill="1" applyBorder="1" applyAlignment="1"/>
    <xf numFmtId="0" fontId="3" fillId="0" borderId="2" xfId="0" applyFont="1" applyBorder="1" applyAlignment="1"/>
    <xf numFmtId="0" fontId="3" fillId="13" borderId="6" xfId="0" applyFont="1" applyFill="1" applyBorder="1" applyAlignment="1">
      <alignment horizontal="left"/>
    </xf>
    <xf numFmtId="0" fontId="3" fillId="13" borderId="7" xfId="0" applyFont="1" applyFill="1" applyBorder="1" applyAlignment="1">
      <alignment horizontal="left"/>
    </xf>
    <xf numFmtId="0" fontId="3" fillId="12" borderId="6" xfId="0" quotePrefix="1" applyFont="1" applyFill="1" applyBorder="1" applyAlignment="1">
      <alignment horizontal="left"/>
    </xf>
    <xf numFmtId="0" fontId="3" fillId="12" borderId="1" xfId="0" quotePrefix="1" applyFont="1" applyFill="1" applyBorder="1" applyAlignment="1">
      <alignment horizontal="left"/>
    </xf>
    <xf numFmtId="1" fontId="1" fillId="12" borderId="0" xfId="0" applyNumberFormat="1" applyFont="1" applyFill="1" applyAlignment="1">
      <alignment horizontal="right"/>
    </xf>
    <xf numFmtId="1" fontId="1" fillId="21" borderId="0" xfId="0" applyNumberFormat="1" applyFont="1" applyFill="1" applyAlignment="1">
      <alignment horizontal="center"/>
    </xf>
    <xf numFmtId="4" fontId="3" fillId="23" borderId="0" xfId="0" applyNumberFormat="1" applyFont="1" applyFill="1" applyBorder="1" applyAlignment="1">
      <alignment horizontal="right"/>
    </xf>
    <xf numFmtId="1" fontId="1" fillId="7" borderId="0" xfId="0" applyNumberFormat="1" applyFont="1" applyFill="1" applyBorder="1"/>
    <xf numFmtId="1" fontId="1" fillId="7" borderId="1" xfId="0" applyNumberFormat="1" applyFont="1" applyFill="1" applyBorder="1"/>
    <xf numFmtId="4" fontId="3" fillId="23" borderId="9" xfId="0" applyNumberFormat="1" applyFont="1" applyFill="1" applyBorder="1"/>
    <xf numFmtId="172" fontId="1" fillId="7" borderId="2" xfId="0" applyNumberFormat="1" applyFont="1" applyFill="1" applyBorder="1"/>
    <xf numFmtId="4" fontId="3" fillId="23" borderId="0" xfId="0" applyNumberFormat="1" applyFont="1" applyFill="1" applyBorder="1"/>
    <xf numFmtId="0" fontId="1" fillId="23" borderId="0" xfId="0" applyFont="1" applyFill="1" applyBorder="1" applyAlignment="1">
      <alignment horizontal="right"/>
    </xf>
    <xf numFmtId="165" fontId="3" fillId="23" borderId="0" xfId="0" applyNumberFormat="1" applyFont="1" applyFill="1" applyBorder="1"/>
    <xf numFmtId="165" fontId="3" fillId="23" borderId="0" xfId="0" applyNumberFormat="1" applyFont="1" applyFill="1" applyBorder="1" applyAlignment="1">
      <alignment horizontal="right"/>
    </xf>
    <xf numFmtId="44" fontId="0" fillId="0" borderId="0" xfId="2" applyFont="1"/>
    <xf numFmtId="0" fontId="3" fillId="0" borderId="10" xfId="0" applyFont="1" applyBorder="1" applyAlignment="1"/>
    <xf numFmtId="0" fontId="3" fillId="0" borderId="6" xfId="0" applyFont="1" applyBorder="1" applyAlignment="1"/>
    <xf numFmtId="168" fontId="11" fillId="23" borderId="9" xfId="1" applyFont="1" applyFill="1" applyBorder="1"/>
    <xf numFmtId="165" fontId="1" fillId="23" borderId="8" xfId="0" applyNumberFormat="1" applyFont="1" applyFill="1" applyBorder="1"/>
    <xf numFmtId="2" fontId="1" fillId="23" borderId="4" xfId="0" applyNumberFormat="1" applyFont="1" applyFill="1" applyBorder="1"/>
    <xf numFmtId="1" fontId="1" fillId="7" borderId="4" xfId="0" applyNumberFormat="1" applyFont="1" applyFill="1" applyBorder="1"/>
    <xf numFmtId="0" fontId="3" fillId="4" borderId="0" xfId="0" applyFont="1" applyFill="1" applyBorder="1"/>
    <xf numFmtId="165" fontId="3" fillId="23" borderId="0" xfId="0" applyNumberFormat="1" applyFont="1" applyFill="1" applyBorder="1" applyAlignment="1">
      <alignment horizontal="center"/>
    </xf>
    <xf numFmtId="164" fontId="3" fillId="23" borderId="0" xfId="0" applyNumberFormat="1" applyFont="1" applyFill="1" applyBorder="1"/>
    <xf numFmtId="172" fontId="1" fillId="7" borderId="6" xfId="0" applyNumberFormat="1" applyFont="1" applyFill="1" applyBorder="1"/>
    <xf numFmtId="172" fontId="1" fillId="7" borderId="0" xfId="0" applyNumberFormat="1" applyFont="1" applyFill="1" applyBorder="1"/>
    <xf numFmtId="1" fontId="13" fillId="23" borderId="0" xfId="0" applyNumberFormat="1" applyFont="1" applyFill="1" applyBorder="1"/>
    <xf numFmtId="2" fontId="10" fillId="21" borderId="0" xfId="0" applyNumberFormat="1" applyFont="1" applyFill="1"/>
    <xf numFmtId="1" fontId="10" fillId="21" borderId="0" xfId="0" applyNumberFormat="1" applyFont="1" applyFill="1"/>
    <xf numFmtId="165" fontId="1" fillId="0" borderId="6" xfId="0" applyNumberFormat="1" applyFont="1" applyBorder="1"/>
    <xf numFmtId="0" fontId="1" fillId="23" borderId="0" xfId="0" applyFont="1" applyFill="1" applyBorder="1" applyAlignment="1"/>
    <xf numFmtId="2" fontId="1" fillId="0" borderId="0" xfId="0" applyNumberFormat="1" applyFont="1" applyBorder="1"/>
    <xf numFmtId="168" fontId="11" fillId="23" borderId="0" xfId="1" applyFont="1" applyFill="1" applyBorder="1" applyAlignment="1"/>
  </cellXfs>
  <cellStyles count="3">
    <cellStyle name="Standaard" xfId="0" builtinId="0"/>
    <cellStyle name="Standaard 2" xfId="1" xr:uid="{21C824E5-46E0-4F1E-ABB8-6A8DFB872E93}"/>
    <cellStyle name="Valuta" xfId="2" builtinId="4"/>
  </cellStyles>
  <dxfs count="0"/>
  <tableStyles count="0" defaultTableStyle="TableStyleMedium2" defaultPivotStyle="PivotStyleLight16"/>
  <colors>
    <mruColors>
      <color rgb="FF17E5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55"/>
  <sheetViews>
    <sheetView tabSelected="1" topLeftCell="M1" workbookViewId="0">
      <selection activeCell="V1" sqref="V1"/>
    </sheetView>
  </sheetViews>
  <sheetFormatPr defaultRowHeight="12.45" x14ac:dyDescent="0.3"/>
  <cols>
    <col min="1" max="1" width="33.84375" style="4" customWidth="1"/>
    <col min="2" max="2" width="8.15234375" style="2" bestFit="1" customWidth="1"/>
    <col min="3" max="3" width="8.3046875" style="3" customWidth="1"/>
    <col min="4" max="4" width="8.69140625" style="3" customWidth="1"/>
    <col min="5" max="5" width="8.15234375" style="3" customWidth="1"/>
    <col min="6" max="6" width="8" style="3" customWidth="1"/>
    <col min="7" max="7" width="8.15234375" style="3" customWidth="1"/>
    <col min="8" max="8" width="7.53515625" style="3" customWidth="1"/>
    <col min="9" max="9" width="8.53515625" style="3" customWidth="1"/>
    <col min="10" max="12" width="8.3046875" style="3" customWidth="1"/>
    <col min="13" max="13" width="8.3046875" style="11" customWidth="1"/>
    <col min="14" max="14" width="10.3828125" style="11" customWidth="1"/>
    <col min="15" max="15" width="10.53515625" bestFit="1" customWidth="1"/>
    <col min="16" max="16" width="16.15234375" customWidth="1"/>
    <col min="17" max="17" width="13.61328125" style="59" customWidth="1"/>
    <col min="18" max="18" width="12.23046875" style="59" customWidth="1"/>
    <col min="19" max="19" width="11.53515625" style="60" customWidth="1"/>
  </cols>
  <sheetData>
    <row r="1" spans="1:19" x14ac:dyDescent="0.3">
      <c r="A1" s="118" t="s">
        <v>156</v>
      </c>
      <c r="B1" s="111"/>
      <c r="C1" s="111"/>
      <c r="D1" s="111"/>
      <c r="E1" s="119"/>
      <c r="F1" s="110" t="s">
        <v>48</v>
      </c>
      <c r="G1" s="111"/>
      <c r="H1" s="111"/>
      <c r="I1" s="111"/>
      <c r="J1" s="11"/>
      <c r="K1" s="11"/>
      <c r="L1" s="11"/>
      <c r="Q1" s="68"/>
    </row>
    <row r="2" spans="1:19" x14ac:dyDescent="0.3">
      <c r="A2" s="12"/>
      <c r="B2" s="13"/>
      <c r="C2" s="97">
        <f>C231</f>
        <v>1.0145999999999999</v>
      </c>
      <c r="D2" s="97">
        <f t="shared" ref="D2:M2" si="0">D231</f>
        <v>1.0447</v>
      </c>
      <c r="E2" s="97">
        <f t="shared" si="0"/>
        <v>0.98260000000000003</v>
      </c>
      <c r="F2" s="97">
        <f t="shared" si="0"/>
        <v>1.0262</v>
      </c>
      <c r="G2" s="97">
        <f t="shared" si="0"/>
        <v>1.0212000000000001</v>
      </c>
      <c r="H2" s="97">
        <f t="shared" si="0"/>
        <v>1.0329999999999999</v>
      </c>
      <c r="I2" s="98">
        <f t="shared" si="0"/>
        <v>1.0044999999999999</v>
      </c>
      <c r="J2" s="97">
        <f t="shared" si="0"/>
        <v>0.99380000000000002</v>
      </c>
      <c r="K2" s="97">
        <f t="shared" si="0"/>
        <v>1.002</v>
      </c>
      <c r="L2" s="97">
        <f t="shared" si="0"/>
        <v>1.002</v>
      </c>
      <c r="M2" s="97">
        <f t="shared" si="0"/>
        <v>1.0221</v>
      </c>
    </row>
    <row r="3" spans="1:19" s="1" customFormat="1" x14ac:dyDescent="0.3">
      <c r="A3" s="14" t="s">
        <v>46</v>
      </c>
      <c r="B3" s="15">
        <v>2007</v>
      </c>
      <c r="C3" s="15">
        <v>2008</v>
      </c>
      <c r="D3" s="15">
        <v>2009</v>
      </c>
      <c r="E3" s="15">
        <v>2010</v>
      </c>
      <c r="F3" s="15">
        <v>2011</v>
      </c>
      <c r="G3" s="15">
        <v>2012</v>
      </c>
      <c r="H3" s="15">
        <v>2013</v>
      </c>
      <c r="I3" s="15">
        <v>2014</v>
      </c>
      <c r="J3" s="15">
        <v>2015</v>
      </c>
      <c r="K3" s="15">
        <v>2016</v>
      </c>
      <c r="L3" s="15">
        <v>2017</v>
      </c>
      <c r="M3" s="15">
        <v>2018</v>
      </c>
      <c r="N3" s="52" t="s">
        <v>173</v>
      </c>
      <c r="O3" s="55">
        <v>2019</v>
      </c>
      <c r="P3" s="58" t="s">
        <v>174</v>
      </c>
      <c r="Q3" s="65" t="s">
        <v>177</v>
      </c>
      <c r="R3" s="65" t="s">
        <v>178</v>
      </c>
      <c r="S3" s="65" t="s">
        <v>179</v>
      </c>
    </row>
    <row r="4" spans="1:19" x14ac:dyDescent="0.3">
      <c r="A4" s="16" t="s">
        <v>92</v>
      </c>
      <c r="B4" s="17" t="s">
        <v>47</v>
      </c>
      <c r="C4" s="18">
        <v>1.0370999999999999</v>
      </c>
      <c r="D4" s="18">
        <v>1.0686</v>
      </c>
      <c r="E4" s="18">
        <v>1.0036</v>
      </c>
      <c r="F4" s="18">
        <v>0.93440000000000001</v>
      </c>
      <c r="G4" s="18">
        <v>0.97740000000000005</v>
      </c>
      <c r="H4" s="18">
        <v>0.99</v>
      </c>
      <c r="I4" s="18">
        <v>0.93379999999999996</v>
      </c>
      <c r="J4" s="18">
        <v>0.96879999999999999</v>
      </c>
      <c r="K4" s="18">
        <v>1.0215000000000001</v>
      </c>
      <c r="L4" s="18">
        <v>0.96440000000000003</v>
      </c>
      <c r="M4" s="18">
        <v>1.0855999999999999</v>
      </c>
      <c r="N4" s="53">
        <v>1.4</v>
      </c>
      <c r="O4" s="5">
        <v>1.0663</v>
      </c>
      <c r="P4" s="5">
        <v>1.0608</v>
      </c>
      <c r="Q4" s="64">
        <v>1.0960000000000001</v>
      </c>
      <c r="R4" s="64">
        <f>1.0638</f>
        <v>1.0638000000000001</v>
      </c>
      <c r="S4" s="61"/>
    </row>
    <row r="5" spans="1:19" x14ac:dyDescent="0.3">
      <c r="A5" s="16" t="s">
        <v>93</v>
      </c>
      <c r="B5" s="17" t="s">
        <v>47</v>
      </c>
      <c r="C5" s="18">
        <v>1.0145999999999999</v>
      </c>
      <c r="D5" s="18">
        <v>1.0447</v>
      </c>
      <c r="E5" s="18">
        <v>0.98260000000000003</v>
      </c>
      <c r="F5" s="18">
        <v>1.0262</v>
      </c>
      <c r="G5" s="18">
        <v>1.0212000000000001</v>
      </c>
      <c r="H5" s="19">
        <v>1.0329999999999999</v>
      </c>
      <c r="I5" s="18">
        <v>1.0044999999999999</v>
      </c>
      <c r="J5" s="18">
        <v>1.0016</v>
      </c>
      <c r="K5" s="18">
        <v>1.0066999999999999</v>
      </c>
      <c r="L5" s="18">
        <v>0.99660000000000004</v>
      </c>
      <c r="M5" s="18">
        <v>1.0194000000000001</v>
      </c>
      <c r="N5" s="53">
        <v>1</v>
      </c>
      <c r="O5" s="5">
        <v>1.0233000000000001</v>
      </c>
      <c r="P5" s="5">
        <v>1.0250999999999999</v>
      </c>
      <c r="Q5" s="64">
        <v>1</v>
      </c>
      <c r="R5" s="64">
        <v>1.0157</v>
      </c>
      <c r="S5" s="69"/>
    </row>
    <row r="6" spans="1:19" x14ac:dyDescent="0.3">
      <c r="A6" s="20" t="s">
        <v>94</v>
      </c>
      <c r="B6" s="112" t="s">
        <v>95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01"/>
      <c r="N6" s="13"/>
      <c r="O6" s="56"/>
      <c r="P6" s="56"/>
    </row>
    <row r="7" spans="1:19" x14ac:dyDescent="0.3">
      <c r="A7" s="114" t="s">
        <v>96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3"/>
      <c r="O7" s="56"/>
      <c r="P7" s="56"/>
    </row>
    <row r="8" spans="1:19" x14ac:dyDescent="0.3">
      <c r="A8" s="21" t="s">
        <v>0</v>
      </c>
      <c r="B8" s="22">
        <v>709958.52</v>
      </c>
      <c r="C8" s="22">
        <f t="shared" ref="C8:L8" si="1">C$4*B8</f>
        <v>736297.98109199991</v>
      </c>
      <c r="D8" s="22">
        <f t="shared" si="1"/>
        <v>786808.02259491105</v>
      </c>
      <c r="E8" s="22">
        <f t="shared" si="1"/>
        <v>789640.53147625271</v>
      </c>
      <c r="F8" s="22">
        <f t="shared" si="1"/>
        <v>737840.11261141056</v>
      </c>
      <c r="G8" s="22">
        <f t="shared" si="1"/>
        <v>721164.92606639268</v>
      </c>
      <c r="H8" s="22">
        <f t="shared" si="1"/>
        <v>713953.27680572879</v>
      </c>
      <c r="I8" s="22">
        <f t="shared" si="1"/>
        <v>666689.5698811895</v>
      </c>
      <c r="J8" s="22">
        <f t="shared" si="1"/>
        <v>645888.85530089634</v>
      </c>
      <c r="K8" s="22">
        <f t="shared" si="1"/>
        <v>659775.46568986564</v>
      </c>
      <c r="L8" s="22">
        <f t="shared" si="1"/>
        <v>636287.45911130647</v>
      </c>
      <c r="M8" s="22">
        <f t="shared" ref="M8:P9" si="2">ROUND(M$4*L8,2)</f>
        <v>690753.67</v>
      </c>
      <c r="N8" s="54">
        <f t="shared" si="2"/>
        <v>967055.14</v>
      </c>
      <c r="O8" s="7">
        <f t="shared" si="2"/>
        <v>1031170.9</v>
      </c>
      <c r="P8" s="7">
        <f t="shared" si="2"/>
        <v>1093866.0900000001</v>
      </c>
      <c r="Q8" s="62">
        <f>P8*Q$4</f>
        <v>1198877.2346400002</v>
      </c>
      <c r="R8" s="62">
        <f>Q8*R$4</f>
        <v>1275365.6022100323</v>
      </c>
      <c r="S8" s="63">
        <f>ROUND(R8,0)</f>
        <v>1275366</v>
      </c>
    </row>
    <row r="9" spans="1:19" x14ac:dyDescent="0.3">
      <c r="A9" s="21" t="s">
        <v>1</v>
      </c>
      <c r="B9" s="22">
        <v>1214.94</v>
      </c>
      <c r="C9" s="22">
        <f t="shared" ref="C9:L9" si="3">C$4*B9</f>
        <v>1260.0142739999999</v>
      </c>
      <c r="D9" s="22">
        <f t="shared" si="3"/>
        <v>1346.4512531963999</v>
      </c>
      <c r="E9" s="22">
        <f t="shared" si="3"/>
        <v>1351.2984777079071</v>
      </c>
      <c r="F9" s="22">
        <f t="shared" si="3"/>
        <v>1262.6532975702685</v>
      </c>
      <c r="G9" s="22">
        <f t="shared" si="3"/>
        <v>1234.1173330451804</v>
      </c>
      <c r="H9" s="22">
        <f t="shared" si="3"/>
        <v>1221.7761597147287</v>
      </c>
      <c r="I9" s="22">
        <f t="shared" si="3"/>
        <v>1140.8945779416135</v>
      </c>
      <c r="J9" s="22">
        <f t="shared" si="3"/>
        <v>1105.2986671098352</v>
      </c>
      <c r="K9" s="22">
        <f t="shared" si="3"/>
        <v>1129.0625884526967</v>
      </c>
      <c r="L9" s="22">
        <f t="shared" si="3"/>
        <v>1088.8679603037808</v>
      </c>
      <c r="M9" s="22">
        <f t="shared" si="2"/>
        <v>1182.08</v>
      </c>
      <c r="N9" s="54">
        <f t="shared" si="2"/>
        <v>1654.91</v>
      </c>
      <c r="O9" s="7">
        <f t="shared" si="2"/>
        <v>1764.63</v>
      </c>
      <c r="P9" s="7">
        <f t="shared" si="2"/>
        <v>1871.92</v>
      </c>
      <c r="Q9" s="62">
        <f>P9*Q$4</f>
        <v>2051.6243200000004</v>
      </c>
      <c r="R9" s="62">
        <f>Q9*R$4</f>
        <v>2182.5179516160006</v>
      </c>
      <c r="S9" s="63">
        <f>ROUND(R9,0)</f>
        <v>2183</v>
      </c>
    </row>
    <row r="10" spans="1:19" x14ac:dyDescent="0.3">
      <c r="A10" s="115" t="s">
        <v>97</v>
      </c>
      <c r="B10" s="116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3"/>
      <c r="O10" s="56"/>
      <c r="P10" s="56"/>
    </row>
    <row r="11" spans="1:19" x14ac:dyDescent="0.3">
      <c r="A11" s="21" t="s">
        <v>2</v>
      </c>
      <c r="B11" s="22">
        <v>1150346.45</v>
      </c>
      <c r="C11" s="22">
        <f t="shared" ref="C11:L11" si="4">C$4*B11</f>
        <v>1193024.3032949998</v>
      </c>
      <c r="D11" s="22">
        <f t="shared" si="4"/>
        <v>1274865.7705010367</v>
      </c>
      <c r="E11" s="22">
        <f t="shared" si="4"/>
        <v>1279455.2872748405</v>
      </c>
      <c r="F11" s="22">
        <f t="shared" si="4"/>
        <v>1195523.020429611</v>
      </c>
      <c r="G11" s="22">
        <f t="shared" si="4"/>
        <v>1168504.2001679018</v>
      </c>
      <c r="H11" s="22">
        <f t="shared" si="4"/>
        <v>1156819.1581662227</v>
      </c>
      <c r="I11" s="22">
        <f t="shared" si="4"/>
        <v>1080237.7298956187</v>
      </c>
      <c r="J11" s="22">
        <f t="shared" si="4"/>
        <v>1046534.3127228754</v>
      </c>
      <c r="K11" s="22">
        <f t="shared" si="4"/>
        <v>1069034.8004464172</v>
      </c>
      <c r="L11" s="22">
        <f t="shared" si="4"/>
        <v>1030977.1615505248</v>
      </c>
      <c r="M11" s="22">
        <f t="shared" ref="M11:P13" si="5">ROUND(M$4*L11,2)</f>
        <v>1119228.81</v>
      </c>
      <c r="N11" s="54">
        <f t="shared" si="5"/>
        <v>1566920.33</v>
      </c>
      <c r="O11" s="7">
        <f t="shared" si="5"/>
        <v>1670807.15</v>
      </c>
      <c r="P11" s="7">
        <f t="shared" si="5"/>
        <v>1772392.22</v>
      </c>
      <c r="Q11" s="62">
        <f t="shared" ref="Q11:R13" si="6">P11*Q$4</f>
        <v>1942541.8731200001</v>
      </c>
      <c r="R11" s="62">
        <f t="shared" si="6"/>
        <v>2066476.0446250562</v>
      </c>
      <c r="S11" s="63">
        <f>ROUND(R11,0)</f>
        <v>2066476</v>
      </c>
    </row>
    <row r="12" spans="1:19" x14ac:dyDescent="0.3">
      <c r="A12" s="21" t="s">
        <v>3</v>
      </c>
      <c r="B12" s="22">
        <v>1272.2</v>
      </c>
      <c r="C12" s="22">
        <f t="shared" ref="C12:L12" si="7">C$4*B12</f>
        <v>1319.3986199999999</v>
      </c>
      <c r="D12" s="22">
        <f t="shared" si="7"/>
        <v>1409.9093653319999</v>
      </c>
      <c r="E12" s="22">
        <f t="shared" si="7"/>
        <v>1414.9850390471952</v>
      </c>
      <c r="F12" s="22">
        <f t="shared" si="7"/>
        <v>1322.1620204856993</v>
      </c>
      <c r="G12" s="22">
        <f t="shared" si="7"/>
        <v>1292.2811588227225</v>
      </c>
      <c r="H12" s="22">
        <f t="shared" si="7"/>
        <v>1279.3583472344953</v>
      </c>
      <c r="I12" s="22">
        <f t="shared" si="7"/>
        <v>1194.6648246475718</v>
      </c>
      <c r="J12" s="22">
        <f t="shared" si="7"/>
        <v>1157.3912821185675</v>
      </c>
      <c r="K12" s="22">
        <f t="shared" si="7"/>
        <v>1182.2751946841167</v>
      </c>
      <c r="L12" s="22">
        <f t="shared" si="7"/>
        <v>1140.1861977533622</v>
      </c>
      <c r="M12" s="22">
        <f t="shared" si="5"/>
        <v>1237.79</v>
      </c>
      <c r="N12" s="54">
        <f t="shared" si="5"/>
        <v>1732.91</v>
      </c>
      <c r="O12" s="7">
        <f t="shared" si="5"/>
        <v>1847.8</v>
      </c>
      <c r="P12" s="7">
        <f t="shared" si="5"/>
        <v>1960.15</v>
      </c>
      <c r="Q12" s="62">
        <f t="shared" si="6"/>
        <v>2148.3244000000004</v>
      </c>
      <c r="R12" s="62">
        <f t="shared" si="6"/>
        <v>2285.3874967200004</v>
      </c>
      <c r="S12" s="63">
        <f>ROUND(R12,0)</f>
        <v>2285</v>
      </c>
    </row>
    <row r="13" spans="1:19" x14ac:dyDescent="0.3">
      <c r="A13" s="21" t="s">
        <v>19</v>
      </c>
      <c r="B13" s="22">
        <v>109147.16</v>
      </c>
      <c r="C13" s="22">
        <f t="shared" ref="C13:L13" si="8">C$4*B13</f>
        <v>113196.519636</v>
      </c>
      <c r="D13" s="22">
        <f t="shared" si="8"/>
        <v>120961.8008830296</v>
      </c>
      <c r="E13" s="22">
        <f t="shared" si="8"/>
        <v>121397.26336620851</v>
      </c>
      <c r="F13" s="22">
        <f t="shared" si="8"/>
        <v>113433.60288938523</v>
      </c>
      <c r="G13" s="22">
        <f t="shared" si="8"/>
        <v>110870.00346408514</v>
      </c>
      <c r="H13" s="22">
        <f t="shared" si="8"/>
        <v>109761.30342944429</v>
      </c>
      <c r="I13" s="22">
        <f t="shared" si="8"/>
        <v>102495.10514241508</v>
      </c>
      <c r="J13" s="22">
        <f t="shared" si="8"/>
        <v>99297.257861971724</v>
      </c>
      <c r="K13" s="22">
        <f t="shared" si="8"/>
        <v>101432.14890600412</v>
      </c>
      <c r="L13" s="22">
        <f t="shared" si="8"/>
        <v>97821.164404950381</v>
      </c>
      <c r="M13" s="22">
        <f t="shared" si="5"/>
        <v>106194.66</v>
      </c>
      <c r="N13" s="54">
        <f t="shared" si="5"/>
        <v>148672.51999999999</v>
      </c>
      <c r="O13" s="7">
        <f t="shared" si="5"/>
        <v>158529.51</v>
      </c>
      <c r="P13" s="7">
        <f t="shared" si="5"/>
        <v>168168.1</v>
      </c>
      <c r="Q13" s="62">
        <f t="shared" si="6"/>
        <v>184312.23760000002</v>
      </c>
      <c r="R13" s="62">
        <f t="shared" si="6"/>
        <v>196071.35835888004</v>
      </c>
      <c r="S13" s="63">
        <f>ROUND(R13,0)</f>
        <v>196071</v>
      </c>
    </row>
    <row r="14" spans="1:19" x14ac:dyDescent="0.3">
      <c r="A14" s="106" t="s">
        <v>98</v>
      </c>
      <c r="B14" s="103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3"/>
      <c r="O14" s="56"/>
      <c r="P14" s="56"/>
    </row>
    <row r="15" spans="1:19" x14ac:dyDescent="0.3">
      <c r="A15" s="21" t="s">
        <v>0</v>
      </c>
      <c r="B15" s="22">
        <v>1107022.44</v>
      </c>
      <c r="C15" s="22">
        <f t="shared" ref="C15:L15" si="9">C$4*B15</f>
        <v>1148092.9725239999</v>
      </c>
      <c r="D15" s="22">
        <f t="shared" si="9"/>
        <v>1226852.1504391462</v>
      </c>
      <c r="E15" s="22">
        <f t="shared" si="9"/>
        <v>1231268.8181807273</v>
      </c>
      <c r="F15" s="22">
        <f t="shared" si="9"/>
        <v>1150497.5837080716</v>
      </c>
      <c r="G15" s="22">
        <f t="shared" si="9"/>
        <v>1124496.3383162692</v>
      </c>
      <c r="H15" s="22">
        <f t="shared" si="9"/>
        <v>1113251.3749331066</v>
      </c>
      <c r="I15" s="22">
        <f t="shared" si="9"/>
        <v>1039554.1339125349</v>
      </c>
      <c r="J15" s="22">
        <f t="shared" si="9"/>
        <v>1007120.0449344638</v>
      </c>
      <c r="K15" s="22">
        <f t="shared" si="9"/>
        <v>1028773.1259005548</v>
      </c>
      <c r="L15" s="22">
        <f t="shared" si="9"/>
        <v>992148.80261849507</v>
      </c>
      <c r="M15" s="22">
        <f t="shared" ref="M15:P18" si="10">ROUND(M$4*L15,2)</f>
        <v>1077076.74</v>
      </c>
      <c r="N15" s="54">
        <f t="shared" si="10"/>
        <v>1507907.44</v>
      </c>
      <c r="O15" s="7">
        <f t="shared" si="10"/>
        <v>1607881.7</v>
      </c>
      <c r="P15" s="7">
        <f t="shared" si="10"/>
        <v>1705640.91</v>
      </c>
      <c r="Q15" s="62">
        <f t="shared" ref="Q15:R18" si="11">P15*Q$4</f>
        <v>1869382.4373600001</v>
      </c>
      <c r="R15" s="62">
        <f t="shared" si="11"/>
        <v>1988649.0368635682</v>
      </c>
      <c r="S15" s="63">
        <f>ROUND(R15,0)</f>
        <v>1988649</v>
      </c>
    </row>
    <row r="16" spans="1:19" x14ac:dyDescent="0.3">
      <c r="A16" s="21" t="s">
        <v>1</v>
      </c>
      <c r="B16" s="22">
        <v>1264.6600000000001</v>
      </c>
      <c r="C16" s="22">
        <f t="shared" ref="C16:L16" si="12">C$4*B16</f>
        <v>1311.578886</v>
      </c>
      <c r="D16" s="22">
        <f t="shared" si="12"/>
        <v>1401.5531975796</v>
      </c>
      <c r="E16" s="22">
        <f t="shared" si="12"/>
        <v>1406.5987890908866</v>
      </c>
      <c r="F16" s="22">
        <f t="shared" si="12"/>
        <v>1314.3259085265245</v>
      </c>
      <c r="G16" s="22">
        <f t="shared" si="12"/>
        <v>1284.622142993825</v>
      </c>
      <c r="H16" s="22">
        <f t="shared" si="12"/>
        <v>1271.7759215638869</v>
      </c>
      <c r="I16" s="22">
        <f t="shared" si="12"/>
        <v>1187.5843555563574</v>
      </c>
      <c r="J16" s="22">
        <f t="shared" si="12"/>
        <v>1150.531723662999</v>
      </c>
      <c r="K16" s="22">
        <f t="shared" si="12"/>
        <v>1175.2681557217536</v>
      </c>
      <c r="L16" s="22">
        <f t="shared" si="12"/>
        <v>1133.4286093780593</v>
      </c>
      <c r="M16" s="22">
        <f t="shared" si="10"/>
        <v>1230.45</v>
      </c>
      <c r="N16" s="54">
        <f t="shared" si="10"/>
        <v>1722.63</v>
      </c>
      <c r="O16" s="7">
        <f t="shared" si="10"/>
        <v>1836.84</v>
      </c>
      <c r="P16" s="7">
        <f t="shared" si="10"/>
        <v>1948.52</v>
      </c>
      <c r="Q16" s="62">
        <f t="shared" si="11"/>
        <v>2135.5779200000002</v>
      </c>
      <c r="R16" s="62">
        <f t="shared" si="11"/>
        <v>2271.8277912960002</v>
      </c>
      <c r="S16" s="63">
        <f>ROUND(R16,0)</f>
        <v>2272</v>
      </c>
    </row>
    <row r="17" spans="1:19" x14ac:dyDescent="0.3">
      <c r="A17" s="21" t="s">
        <v>19</v>
      </c>
      <c r="B17" s="22">
        <v>109147.16</v>
      </c>
      <c r="C17" s="22">
        <f t="shared" ref="C17:L17" si="13">C$4*B17</f>
        <v>113196.519636</v>
      </c>
      <c r="D17" s="22">
        <f t="shared" si="13"/>
        <v>120961.8008830296</v>
      </c>
      <c r="E17" s="22">
        <f t="shared" si="13"/>
        <v>121397.26336620851</v>
      </c>
      <c r="F17" s="22">
        <f t="shared" si="13"/>
        <v>113433.60288938523</v>
      </c>
      <c r="G17" s="22">
        <f t="shared" si="13"/>
        <v>110870.00346408514</v>
      </c>
      <c r="H17" s="22">
        <f t="shared" si="13"/>
        <v>109761.30342944429</v>
      </c>
      <c r="I17" s="22">
        <f t="shared" si="13"/>
        <v>102495.10514241508</v>
      </c>
      <c r="J17" s="22">
        <f t="shared" si="13"/>
        <v>99297.257861971724</v>
      </c>
      <c r="K17" s="22">
        <f t="shared" si="13"/>
        <v>101432.14890600412</v>
      </c>
      <c r="L17" s="22">
        <f t="shared" si="13"/>
        <v>97821.164404950381</v>
      </c>
      <c r="M17" s="22">
        <f t="shared" si="10"/>
        <v>106194.66</v>
      </c>
      <c r="N17" s="54">
        <f t="shared" si="10"/>
        <v>148672.51999999999</v>
      </c>
      <c r="O17" s="7">
        <f t="shared" si="10"/>
        <v>158529.51</v>
      </c>
      <c r="P17" s="7">
        <f t="shared" si="10"/>
        <v>168168.1</v>
      </c>
      <c r="Q17" s="62">
        <f t="shared" si="11"/>
        <v>184312.23760000002</v>
      </c>
      <c r="R17" s="62">
        <f t="shared" si="11"/>
        <v>196071.35835888004</v>
      </c>
      <c r="S17" s="63">
        <f>ROUND(R17,0)</f>
        <v>196071</v>
      </c>
    </row>
    <row r="18" spans="1:19" x14ac:dyDescent="0.3">
      <c r="A18" s="21" t="s">
        <v>20</v>
      </c>
      <c r="B18" s="22">
        <v>107280.3</v>
      </c>
      <c r="C18" s="22">
        <f t="shared" ref="C18:L18" si="14">C$4*B18</f>
        <v>111260.39912999999</v>
      </c>
      <c r="D18" s="22">
        <f t="shared" si="14"/>
        <v>118892.86251031799</v>
      </c>
      <c r="E18" s="22">
        <f t="shared" si="14"/>
        <v>119320.87681535515</v>
      </c>
      <c r="F18" s="22">
        <f t="shared" si="14"/>
        <v>111493.42729626785</v>
      </c>
      <c r="G18" s="22">
        <f t="shared" si="14"/>
        <v>108973.6758393722</v>
      </c>
      <c r="H18" s="22">
        <f t="shared" si="14"/>
        <v>107883.93908097848</v>
      </c>
      <c r="I18" s="22">
        <f t="shared" si="14"/>
        <v>100742.0223138177</v>
      </c>
      <c r="J18" s="22">
        <f t="shared" si="14"/>
        <v>97598.871217626584</v>
      </c>
      <c r="K18" s="22">
        <f t="shared" si="14"/>
        <v>99697.246948805565</v>
      </c>
      <c r="L18" s="22">
        <f t="shared" si="14"/>
        <v>96148.02495742809</v>
      </c>
      <c r="M18" s="22">
        <f t="shared" si="10"/>
        <v>104378.3</v>
      </c>
      <c r="N18" s="54">
        <f t="shared" si="10"/>
        <v>146129.62</v>
      </c>
      <c r="O18" s="7">
        <f t="shared" si="10"/>
        <v>155818.01</v>
      </c>
      <c r="P18" s="7">
        <f t="shared" si="10"/>
        <v>165291.75</v>
      </c>
      <c r="Q18" s="62">
        <f t="shared" si="11"/>
        <v>181159.758</v>
      </c>
      <c r="R18" s="62">
        <f t="shared" si="11"/>
        <v>192717.75056040002</v>
      </c>
      <c r="S18" s="63">
        <f>ROUND(R18,0)</f>
        <v>192718</v>
      </c>
    </row>
    <row r="19" spans="1:19" x14ac:dyDescent="0.3">
      <c r="A19" s="106" t="s">
        <v>99</v>
      </c>
      <c r="B19" s="103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3"/>
    </row>
    <row r="20" spans="1:19" x14ac:dyDescent="0.3">
      <c r="A20" s="23" t="s">
        <v>62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1"/>
      <c r="M20" s="101"/>
      <c r="N20" s="13"/>
    </row>
    <row r="21" spans="1:19" x14ac:dyDescent="0.3">
      <c r="A21" s="24" t="s">
        <v>52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1"/>
      <c r="M21" s="101"/>
      <c r="N21" s="13"/>
    </row>
    <row r="22" spans="1:19" x14ac:dyDescent="0.3">
      <c r="A22" s="25" t="s">
        <v>53</v>
      </c>
      <c r="B22" s="26">
        <f>C22/$C$4*1</f>
        <v>1900.779959262801</v>
      </c>
      <c r="C22" s="26">
        <f>D22/$D$4*1</f>
        <v>1971.2988957514508</v>
      </c>
      <c r="D22" s="26">
        <v>2106.5300000000002</v>
      </c>
      <c r="E22" s="22">
        <f t="shared" ref="E22:L24" si="15">E$4*D22</f>
        <v>2114.1135080000004</v>
      </c>
      <c r="F22" s="22">
        <f t="shared" si="15"/>
        <v>1975.4276618752003</v>
      </c>
      <c r="G22" s="22">
        <f t="shared" si="15"/>
        <v>1930.7829967168209</v>
      </c>
      <c r="H22" s="22">
        <f t="shared" si="15"/>
        <v>1911.4751667496528</v>
      </c>
      <c r="I22" s="22">
        <f t="shared" si="15"/>
        <v>1784.9355107108256</v>
      </c>
      <c r="J22" s="22">
        <f t="shared" si="15"/>
        <v>1729.2455227766479</v>
      </c>
      <c r="K22" s="22">
        <f t="shared" si="15"/>
        <v>1766.4243015163461</v>
      </c>
      <c r="L22" s="22">
        <f t="shared" si="15"/>
        <v>1703.5395963823642</v>
      </c>
      <c r="M22" s="22">
        <f t="shared" ref="M22:P24" si="16">ROUND(M$4*L22,2)</f>
        <v>1849.36</v>
      </c>
      <c r="N22" s="22">
        <f t="shared" si="16"/>
        <v>2589.1</v>
      </c>
      <c r="O22" s="7">
        <f t="shared" si="16"/>
        <v>2760.76</v>
      </c>
      <c r="P22" s="7">
        <f t="shared" si="16"/>
        <v>2928.61</v>
      </c>
      <c r="Q22" s="73">
        <f t="shared" ref="Q22:R24" si="17">P22*Q$4</f>
        <v>3209.7565600000003</v>
      </c>
      <c r="R22" s="73">
        <f t="shared" si="17"/>
        <v>3414.5390285280005</v>
      </c>
      <c r="S22" s="74">
        <f>ROUND(R22,0)</f>
        <v>3415</v>
      </c>
    </row>
    <row r="23" spans="1:19" x14ac:dyDescent="0.3">
      <c r="A23" s="27" t="s">
        <v>58</v>
      </c>
      <c r="B23" s="26">
        <f>C23/$C$4*1</f>
        <v>1128.0537537428772</v>
      </c>
      <c r="C23" s="26">
        <f>D23/$D$4*1</f>
        <v>1169.904548006738</v>
      </c>
      <c r="D23" s="26">
        <v>1250.1600000000001</v>
      </c>
      <c r="E23" s="22">
        <f t="shared" si="15"/>
        <v>1254.6605760000002</v>
      </c>
      <c r="F23" s="22">
        <f t="shared" si="15"/>
        <v>1172.3548422144002</v>
      </c>
      <c r="G23" s="22">
        <f t="shared" si="15"/>
        <v>1145.8596227803548</v>
      </c>
      <c r="H23" s="22">
        <f t="shared" si="15"/>
        <v>1134.4010265525512</v>
      </c>
      <c r="I23" s="22">
        <f t="shared" si="15"/>
        <v>1059.3036785947722</v>
      </c>
      <c r="J23" s="22">
        <f t="shared" si="15"/>
        <v>1026.2534038226154</v>
      </c>
      <c r="K23" s="22">
        <f t="shared" si="15"/>
        <v>1048.3178520048016</v>
      </c>
      <c r="L23" s="22">
        <f t="shared" si="15"/>
        <v>1010.9977364734307</v>
      </c>
      <c r="M23" s="22">
        <f t="shared" si="16"/>
        <v>1097.54</v>
      </c>
      <c r="N23" s="22">
        <f t="shared" si="16"/>
        <v>1536.56</v>
      </c>
      <c r="O23" s="7">
        <f t="shared" si="16"/>
        <v>1638.43</v>
      </c>
      <c r="P23" s="7">
        <f t="shared" si="16"/>
        <v>1738.05</v>
      </c>
      <c r="Q23" s="73">
        <f t="shared" si="17"/>
        <v>1904.9028000000001</v>
      </c>
      <c r="R23" s="73">
        <f t="shared" si="17"/>
        <v>2026.4355986400003</v>
      </c>
      <c r="S23" s="74">
        <f>ROUND(R23,0)</f>
        <v>2026</v>
      </c>
    </row>
    <row r="24" spans="1:19" x14ac:dyDescent="0.3">
      <c r="A24" s="27" t="s">
        <v>54</v>
      </c>
      <c r="B24" s="26">
        <f>C24/$C$4*1</f>
        <v>1101.0290449659212</v>
      </c>
      <c r="C24" s="26">
        <f>D24/$D$4*1</f>
        <v>1141.8772225341568</v>
      </c>
      <c r="D24" s="26">
        <v>1220.21</v>
      </c>
      <c r="E24" s="22">
        <f t="shared" si="15"/>
        <v>1224.602756</v>
      </c>
      <c r="F24" s="22">
        <f t="shared" si="15"/>
        <v>1144.2688152063999</v>
      </c>
      <c r="G24" s="22">
        <f t="shared" si="15"/>
        <v>1118.4083399827355</v>
      </c>
      <c r="H24" s="22">
        <f t="shared" si="15"/>
        <v>1107.2242565829081</v>
      </c>
      <c r="I24" s="22">
        <f t="shared" si="15"/>
        <v>1033.9260107971195</v>
      </c>
      <c r="J24" s="22">
        <f t="shared" si="15"/>
        <v>1001.6675192602494</v>
      </c>
      <c r="K24" s="22">
        <f t="shared" si="15"/>
        <v>1023.2033709243448</v>
      </c>
      <c r="L24" s="22">
        <f t="shared" si="15"/>
        <v>986.7773309194381</v>
      </c>
      <c r="M24" s="22">
        <f t="shared" si="16"/>
        <v>1071.25</v>
      </c>
      <c r="N24" s="22">
        <f t="shared" si="16"/>
        <v>1499.75</v>
      </c>
      <c r="O24" s="7">
        <f t="shared" si="16"/>
        <v>1599.18</v>
      </c>
      <c r="P24" s="7">
        <f t="shared" si="16"/>
        <v>1696.41</v>
      </c>
      <c r="Q24" s="73">
        <f t="shared" si="17"/>
        <v>1859.2653600000003</v>
      </c>
      <c r="R24" s="73">
        <f t="shared" si="17"/>
        <v>1977.8864899680004</v>
      </c>
      <c r="S24" s="74">
        <f>ROUND(R24,0)</f>
        <v>1978</v>
      </c>
    </row>
    <row r="25" spans="1:19" x14ac:dyDescent="0.3">
      <c r="A25" s="24" t="s">
        <v>55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1"/>
      <c r="M25" s="101"/>
      <c r="N25" s="13"/>
      <c r="Q25" s="75"/>
      <c r="R25" s="75"/>
      <c r="S25" s="76"/>
    </row>
    <row r="26" spans="1:19" x14ac:dyDescent="0.3">
      <c r="A26" s="25" t="s">
        <v>53</v>
      </c>
      <c r="B26" s="26">
        <f>C26/$C$4*1</f>
        <v>1856.5117718638871</v>
      </c>
      <c r="C26" s="26">
        <f>D26/$D$4*1</f>
        <v>1925.3883586000372</v>
      </c>
      <c r="D26" s="26">
        <v>2057.4699999999998</v>
      </c>
      <c r="E26" s="22">
        <f t="shared" ref="E26:L28" si="18">E$4*D26</f>
        <v>2064.8768919999998</v>
      </c>
      <c r="F26" s="22">
        <f t="shared" si="18"/>
        <v>1929.4209678847999</v>
      </c>
      <c r="G26" s="22">
        <f t="shared" si="18"/>
        <v>1885.8160540106035</v>
      </c>
      <c r="H26" s="22">
        <f t="shared" si="18"/>
        <v>1866.9578934704973</v>
      </c>
      <c r="I26" s="22">
        <f t="shared" si="18"/>
        <v>1743.3652809227503</v>
      </c>
      <c r="J26" s="22">
        <f t="shared" si="18"/>
        <v>1688.9722841579605</v>
      </c>
      <c r="K26" s="22">
        <f t="shared" si="18"/>
        <v>1725.2851882673567</v>
      </c>
      <c r="L26" s="22">
        <f t="shared" si="18"/>
        <v>1663.8650355650389</v>
      </c>
      <c r="M26" s="22">
        <f t="shared" ref="M26:P28" si="19">ROUND(M$4*L26,2)</f>
        <v>1806.29</v>
      </c>
      <c r="N26" s="22">
        <f t="shared" si="19"/>
        <v>2528.81</v>
      </c>
      <c r="O26" s="7">
        <f t="shared" si="19"/>
        <v>2696.47</v>
      </c>
      <c r="P26" s="7">
        <f t="shared" si="19"/>
        <v>2860.42</v>
      </c>
      <c r="Q26" s="73">
        <f t="shared" ref="Q26:R28" si="20">P26*Q$4</f>
        <v>3135.0203200000005</v>
      </c>
      <c r="R26" s="73">
        <f t="shared" si="20"/>
        <v>3335.034616416001</v>
      </c>
      <c r="S26" s="74">
        <f>ROUND(R26,0)</f>
        <v>3335</v>
      </c>
    </row>
    <row r="27" spans="1:19" x14ac:dyDescent="0.3">
      <c r="A27" s="27" t="s">
        <v>58</v>
      </c>
      <c r="B27" s="26">
        <f>C27/$C$4*1</f>
        <v>1501.7707365192316</v>
      </c>
      <c r="C27" s="26">
        <f>D27/$D$4*1</f>
        <v>1557.4864308440949</v>
      </c>
      <c r="D27" s="26">
        <v>1664.33</v>
      </c>
      <c r="E27" s="22">
        <f t="shared" si="18"/>
        <v>1670.321588</v>
      </c>
      <c r="F27" s="22">
        <f t="shared" si="18"/>
        <v>1560.7484918272</v>
      </c>
      <c r="G27" s="22">
        <f t="shared" si="18"/>
        <v>1525.4755759119055</v>
      </c>
      <c r="H27" s="22">
        <f t="shared" si="18"/>
        <v>1510.2208201527865</v>
      </c>
      <c r="I27" s="22">
        <f t="shared" si="18"/>
        <v>1410.2442018586719</v>
      </c>
      <c r="J27" s="22">
        <f t="shared" si="18"/>
        <v>1366.2445827606814</v>
      </c>
      <c r="K27" s="22">
        <f t="shared" si="18"/>
        <v>1395.6188412900362</v>
      </c>
      <c r="L27" s="22">
        <f t="shared" si="18"/>
        <v>1345.9348105401109</v>
      </c>
      <c r="M27" s="22">
        <f t="shared" si="19"/>
        <v>1461.15</v>
      </c>
      <c r="N27" s="22">
        <f t="shared" si="19"/>
        <v>2045.61</v>
      </c>
      <c r="O27" s="7">
        <f t="shared" si="19"/>
        <v>2181.23</v>
      </c>
      <c r="P27" s="7">
        <f t="shared" si="19"/>
        <v>2313.85</v>
      </c>
      <c r="Q27" s="73">
        <f t="shared" si="20"/>
        <v>2535.9796000000001</v>
      </c>
      <c r="R27" s="73">
        <f t="shared" si="20"/>
        <v>2697.7750984800005</v>
      </c>
      <c r="S27" s="74">
        <f>ROUND(R27,0)</f>
        <v>2698</v>
      </c>
    </row>
    <row r="28" spans="1:19" x14ac:dyDescent="0.3">
      <c r="A28" s="27" t="s">
        <v>54</v>
      </c>
      <c r="B28" s="26">
        <f>C28/$C$4*1</f>
        <v>1501.7707365192316</v>
      </c>
      <c r="C28" s="26">
        <f>D28/$D$4*1</f>
        <v>1557.4864308440949</v>
      </c>
      <c r="D28" s="26">
        <v>1664.33</v>
      </c>
      <c r="E28" s="22">
        <f t="shared" si="18"/>
        <v>1670.321588</v>
      </c>
      <c r="F28" s="22">
        <f t="shared" si="18"/>
        <v>1560.7484918272</v>
      </c>
      <c r="G28" s="22">
        <f t="shared" si="18"/>
        <v>1525.4755759119055</v>
      </c>
      <c r="H28" s="22">
        <f t="shared" si="18"/>
        <v>1510.2208201527865</v>
      </c>
      <c r="I28" s="22">
        <f t="shared" si="18"/>
        <v>1410.2442018586719</v>
      </c>
      <c r="J28" s="22">
        <f t="shared" si="18"/>
        <v>1366.2445827606814</v>
      </c>
      <c r="K28" s="22">
        <f t="shared" si="18"/>
        <v>1395.6188412900362</v>
      </c>
      <c r="L28" s="22">
        <f t="shared" si="18"/>
        <v>1345.9348105401109</v>
      </c>
      <c r="M28" s="22">
        <f t="shared" si="19"/>
        <v>1461.15</v>
      </c>
      <c r="N28" s="22">
        <f t="shared" si="19"/>
        <v>2045.61</v>
      </c>
      <c r="O28" s="7">
        <f t="shared" si="19"/>
        <v>2181.23</v>
      </c>
      <c r="P28" s="7">
        <f t="shared" si="19"/>
        <v>2313.85</v>
      </c>
      <c r="Q28" s="73">
        <f t="shared" si="20"/>
        <v>2535.9796000000001</v>
      </c>
      <c r="R28" s="73">
        <f t="shared" si="20"/>
        <v>2697.7750984800005</v>
      </c>
      <c r="S28" s="74">
        <f>ROUND(R28,0)</f>
        <v>2698</v>
      </c>
    </row>
    <row r="29" spans="1:19" x14ac:dyDescent="0.3">
      <c r="A29" s="24" t="s">
        <v>56</v>
      </c>
      <c r="B29" s="120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3"/>
      <c r="Q29" s="75"/>
      <c r="R29" s="75"/>
      <c r="S29" s="76"/>
    </row>
    <row r="30" spans="1:19" x14ac:dyDescent="0.3">
      <c r="A30" s="25" t="s">
        <v>53</v>
      </c>
      <c r="B30" s="26">
        <f>C30/$C$4*1</f>
        <v>2254.375038676013</v>
      </c>
      <c r="C30" s="26">
        <f>D30/$D$4*1</f>
        <v>2338.0123526108928</v>
      </c>
      <c r="D30" s="26">
        <v>2498.4</v>
      </c>
      <c r="E30" s="22">
        <f t="shared" ref="E30:L31" si="21">E$4*D30</f>
        <v>2507.3942400000001</v>
      </c>
      <c r="F30" s="22">
        <f t="shared" si="21"/>
        <v>2342.909177856</v>
      </c>
      <c r="G30" s="22">
        <f t="shared" si="21"/>
        <v>2289.9594304364546</v>
      </c>
      <c r="H30" s="22">
        <f t="shared" si="21"/>
        <v>2267.0598361320899</v>
      </c>
      <c r="I30" s="22">
        <f t="shared" si="21"/>
        <v>2116.9804749801456</v>
      </c>
      <c r="J30" s="22">
        <f t="shared" si="21"/>
        <v>2050.9306841607649</v>
      </c>
      <c r="K30" s="22">
        <f t="shared" si="21"/>
        <v>2095.0256938702214</v>
      </c>
      <c r="L30" s="22">
        <f t="shared" si="21"/>
        <v>2020.4427791684416</v>
      </c>
      <c r="M30" s="22">
        <f t="shared" ref="M30:P31" si="22">ROUND(M$4*L30,2)</f>
        <v>2193.39</v>
      </c>
      <c r="N30" s="22">
        <f t="shared" si="22"/>
        <v>3070.75</v>
      </c>
      <c r="O30" s="7">
        <f t="shared" si="22"/>
        <v>3274.34</v>
      </c>
      <c r="P30" s="7">
        <f t="shared" si="22"/>
        <v>3473.42</v>
      </c>
      <c r="Q30" s="73">
        <f>P30*Q$4</f>
        <v>3806.8683200000005</v>
      </c>
      <c r="R30" s="73">
        <f>Q30*R$4</f>
        <v>4049.7465188160008</v>
      </c>
      <c r="S30" s="74">
        <f>ROUND(R30,0)</f>
        <v>4050</v>
      </c>
    </row>
    <row r="31" spans="1:19" x14ac:dyDescent="0.3">
      <c r="A31" s="27" t="s">
        <v>101</v>
      </c>
      <c r="B31" s="26">
        <f>C31/$C$4*1</f>
        <v>1899.6340033313575</v>
      </c>
      <c r="C31" s="26">
        <f>D31/$D$4*1</f>
        <v>1970.1104248549507</v>
      </c>
      <c r="D31" s="26">
        <v>2105.2600000000002</v>
      </c>
      <c r="E31" s="22">
        <f t="shared" si="21"/>
        <v>2112.8389360000001</v>
      </c>
      <c r="F31" s="22">
        <f t="shared" si="21"/>
        <v>1974.2367017984002</v>
      </c>
      <c r="G31" s="22">
        <f t="shared" si="21"/>
        <v>1929.6189523377564</v>
      </c>
      <c r="H31" s="22">
        <f t="shared" si="21"/>
        <v>1910.3227628143788</v>
      </c>
      <c r="I31" s="22">
        <f t="shared" si="21"/>
        <v>1783.8593959160669</v>
      </c>
      <c r="J31" s="22">
        <f t="shared" si="21"/>
        <v>1728.2029827634856</v>
      </c>
      <c r="K31" s="22">
        <f t="shared" si="21"/>
        <v>1765.3593468929007</v>
      </c>
      <c r="L31" s="22">
        <f t="shared" si="21"/>
        <v>1702.5125541435134</v>
      </c>
      <c r="M31" s="22">
        <f t="shared" si="22"/>
        <v>1848.25</v>
      </c>
      <c r="N31" s="22">
        <f t="shared" si="22"/>
        <v>2587.5500000000002</v>
      </c>
      <c r="O31" s="7">
        <f t="shared" si="22"/>
        <v>2759.1</v>
      </c>
      <c r="P31" s="7">
        <f t="shared" si="22"/>
        <v>2926.85</v>
      </c>
      <c r="Q31" s="73">
        <f>P31*Q$4</f>
        <v>3207.8276000000001</v>
      </c>
      <c r="R31" s="73">
        <f>Q31*R$4</f>
        <v>3412.4870008800003</v>
      </c>
      <c r="S31" s="74">
        <f>ROUND(R31,0)</f>
        <v>3412</v>
      </c>
    </row>
    <row r="32" spans="1:19" x14ac:dyDescent="0.3">
      <c r="A32" s="78"/>
      <c r="B32" s="78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78"/>
      <c r="N32" s="79"/>
      <c r="O32" s="77"/>
      <c r="P32" s="77"/>
      <c r="Q32" s="77"/>
      <c r="R32" s="77"/>
      <c r="S32" s="77"/>
    </row>
    <row r="33" spans="1:25" x14ac:dyDescent="0.3">
      <c r="A33" s="81"/>
      <c r="B33" s="146"/>
      <c r="C33" s="148"/>
      <c r="D33" s="148"/>
      <c r="E33" s="148"/>
      <c r="F33" s="148"/>
      <c r="G33" s="149" t="s">
        <v>190</v>
      </c>
      <c r="H33" s="150" t="s">
        <v>197</v>
      </c>
      <c r="I33" s="150"/>
      <c r="J33" s="160" t="s">
        <v>198</v>
      </c>
      <c r="K33" s="150"/>
      <c r="L33" s="148"/>
      <c r="M33" s="148" t="s">
        <v>199</v>
      </c>
      <c r="N33" s="148"/>
      <c r="O33" s="148"/>
      <c r="P33" s="148"/>
      <c r="Q33" s="143" t="s">
        <v>54</v>
      </c>
      <c r="R33" s="143" t="s">
        <v>54</v>
      </c>
      <c r="S33" s="143" t="s">
        <v>54</v>
      </c>
    </row>
    <row r="34" spans="1:25" x14ac:dyDescent="0.3">
      <c r="A34" s="84"/>
      <c r="B34" s="85"/>
      <c r="C34" s="148"/>
      <c r="D34" s="148"/>
      <c r="E34" s="150"/>
      <c r="F34" s="150"/>
      <c r="G34" s="151" t="s">
        <v>189</v>
      </c>
      <c r="H34" s="161">
        <f>P22/P24</f>
        <v>1.7263574253865517</v>
      </c>
      <c r="I34" s="151" t="s">
        <v>189</v>
      </c>
      <c r="J34" s="161">
        <f>ROUND(P23/P24,4)</f>
        <v>1.0245</v>
      </c>
      <c r="K34" s="148"/>
      <c r="L34" s="148"/>
      <c r="M34" s="148"/>
      <c r="N34" s="148"/>
      <c r="O34" s="148"/>
      <c r="P34" s="148"/>
      <c r="Q34" s="148"/>
      <c r="R34" s="148"/>
      <c r="S34" s="164">
        <v>2021</v>
      </c>
    </row>
    <row r="35" spans="1:25" x14ac:dyDescent="0.3">
      <c r="A35" s="84"/>
      <c r="B35" s="85"/>
      <c r="C35" s="148"/>
      <c r="D35" s="148"/>
      <c r="E35" s="150"/>
      <c r="F35" s="150"/>
      <c r="G35" s="150"/>
      <c r="H35" s="164">
        <f>J35</f>
        <v>2021</v>
      </c>
      <c r="I35" s="148"/>
      <c r="J35" s="164">
        <f>S34</f>
        <v>2021</v>
      </c>
      <c r="K35" s="148"/>
      <c r="L35" s="148"/>
      <c r="M35" s="86" t="s">
        <v>180</v>
      </c>
      <c r="N35" s="87"/>
      <c r="O35" s="87"/>
      <c r="P35" s="87"/>
      <c r="Q35" s="143"/>
      <c r="R35" s="143"/>
      <c r="S35" s="143"/>
      <c r="U35" s="99"/>
      <c r="V35" s="99"/>
      <c r="W35" s="1"/>
      <c r="X35" s="1"/>
      <c r="Y35" s="152"/>
    </row>
    <row r="36" spans="1:25" x14ac:dyDescent="0.3">
      <c r="A36" s="84"/>
      <c r="B36" s="85"/>
      <c r="C36" s="148"/>
      <c r="D36" s="148"/>
      <c r="E36" s="150"/>
      <c r="F36" s="150"/>
      <c r="G36" s="150"/>
      <c r="H36" s="148"/>
      <c r="I36" s="148"/>
      <c r="J36" s="148"/>
      <c r="K36" s="150"/>
      <c r="L36" s="150"/>
      <c r="M36" s="86" t="s">
        <v>181</v>
      </c>
      <c r="N36" s="87"/>
      <c r="O36" s="87"/>
      <c r="P36" s="87"/>
      <c r="Q36" s="87"/>
      <c r="R36" s="87"/>
      <c r="S36" s="148"/>
      <c r="U36" s="99"/>
      <c r="V36" s="99"/>
      <c r="W36" s="1"/>
      <c r="X36" s="1"/>
      <c r="Y36" s="152"/>
    </row>
    <row r="37" spans="1:25" x14ac:dyDescent="0.3">
      <c r="A37" s="89"/>
      <c r="B37" s="85"/>
      <c r="C37" s="148"/>
      <c r="D37" s="148"/>
      <c r="E37" s="150"/>
      <c r="F37" s="150"/>
      <c r="G37" s="150"/>
      <c r="H37" s="163">
        <f>ROUND(H$34*$R37,0)</f>
        <v>3415</v>
      </c>
      <c r="I37" s="150"/>
      <c r="J37" s="163">
        <f>ROUND(J$34*$R37,0)</f>
        <v>2026</v>
      </c>
      <c r="K37" s="150"/>
      <c r="L37" s="150"/>
      <c r="M37" s="86" t="s">
        <v>182</v>
      </c>
      <c r="N37" s="87"/>
      <c r="O37" s="87"/>
      <c r="P37" s="87">
        <v>1696.41</v>
      </c>
      <c r="Q37" s="88">
        <f>P37*Q$4</f>
        <v>1859.2653600000003</v>
      </c>
      <c r="R37" s="88">
        <f>Q37*R$4</f>
        <v>1977.8864899680004</v>
      </c>
      <c r="S37" s="144">
        <f t="shared" ref="S37:S54" si="23">ROUND(R37,0)</f>
        <v>1978</v>
      </c>
      <c r="U37" s="99"/>
      <c r="V37" s="99"/>
      <c r="W37" s="1"/>
      <c r="X37" s="1"/>
      <c r="Y37" s="152"/>
    </row>
    <row r="38" spans="1:25" x14ac:dyDescent="0.3">
      <c r="A38" s="89"/>
      <c r="B38" s="85"/>
      <c r="C38" s="148"/>
      <c r="D38" s="148"/>
      <c r="E38" s="150"/>
      <c r="F38" s="150"/>
      <c r="G38" s="150"/>
      <c r="H38" s="148"/>
      <c r="I38" s="148"/>
      <c r="J38" s="148"/>
      <c r="K38" s="150"/>
      <c r="L38" s="150"/>
      <c r="M38" s="86" t="s">
        <v>183</v>
      </c>
      <c r="N38" s="87"/>
      <c r="O38" s="87"/>
      <c r="P38" s="87"/>
      <c r="Q38" s="87"/>
      <c r="R38" s="87"/>
      <c r="S38" s="148"/>
      <c r="U38" s="99"/>
      <c r="V38" s="99"/>
      <c r="W38" s="1"/>
      <c r="X38" s="1"/>
      <c r="Y38" s="152"/>
    </row>
    <row r="39" spans="1:25" ht="14.15" x14ac:dyDescent="0.45">
      <c r="A39" s="96"/>
      <c r="B39" s="85"/>
      <c r="C39" s="148"/>
      <c r="D39" s="148"/>
      <c r="E39" s="150"/>
      <c r="F39" s="150"/>
      <c r="G39" s="150"/>
      <c r="H39" s="148"/>
      <c r="I39" s="148"/>
      <c r="J39" s="148"/>
      <c r="K39" s="150"/>
      <c r="L39" s="150"/>
      <c r="M39" s="86" t="s">
        <v>188</v>
      </c>
      <c r="N39" s="90"/>
      <c r="O39" s="87"/>
      <c r="P39" s="87"/>
      <c r="Q39" s="87"/>
      <c r="R39" s="87"/>
      <c r="S39" s="148"/>
      <c r="U39" s="99"/>
      <c r="V39" s="99"/>
      <c r="W39" s="1"/>
      <c r="X39" s="1"/>
      <c r="Y39" s="152"/>
    </row>
    <row r="40" spans="1:25" ht="14.15" x14ac:dyDescent="0.45">
      <c r="A40" s="96"/>
      <c r="B40" s="85"/>
      <c r="C40" s="148"/>
      <c r="D40" s="148"/>
      <c r="E40" s="150"/>
      <c r="F40" s="150"/>
      <c r="G40" s="150"/>
      <c r="H40" s="147">
        <f>ROUND(H$34*$R40,0)</f>
        <v>3922</v>
      </c>
      <c r="I40" s="82"/>
      <c r="J40" s="162">
        <f>ROUND(J$34*$R40,0)</f>
        <v>2328</v>
      </c>
      <c r="K40" s="150"/>
      <c r="L40" s="150"/>
      <c r="M40" s="91"/>
      <c r="N40" s="92"/>
      <c r="O40" s="93" t="s">
        <v>202</v>
      </c>
      <c r="P40" s="94">
        <v>1948.73</v>
      </c>
      <c r="Q40" s="95">
        <f>P40*Q$4</f>
        <v>2135.8080800000002</v>
      </c>
      <c r="R40" s="95">
        <f>Q40*R$4</f>
        <v>2272.0726355040006</v>
      </c>
      <c r="S40" s="145">
        <f t="shared" si="23"/>
        <v>2272</v>
      </c>
      <c r="U40" s="99"/>
      <c r="V40" s="99"/>
      <c r="W40" s="1"/>
      <c r="X40" s="1"/>
      <c r="Y40" s="152"/>
    </row>
    <row r="41" spans="1:25" ht="14.15" x14ac:dyDescent="0.45">
      <c r="A41" s="96"/>
      <c r="B41" s="85"/>
      <c r="C41" s="148"/>
      <c r="D41" s="148"/>
      <c r="E41" s="150"/>
      <c r="F41" s="150"/>
      <c r="G41" s="150"/>
      <c r="H41" s="147">
        <f>ROUND(H$34*$R41,0)</f>
        <v>3998</v>
      </c>
      <c r="I41" s="82"/>
      <c r="J41" s="162">
        <f>ROUND(J$34*$R41,0)</f>
        <v>2373</v>
      </c>
      <c r="K41" s="150"/>
      <c r="L41" s="150"/>
      <c r="M41" s="91"/>
      <c r="N41" s="92"/>
      <c r="O41" s="93" t="s">
        <v>184</v>
      </c>
      <c r="P41" s="94">
        <v>1986.52</v>
      </c>
      <c r="Q41" s="95">
        <f>P41*Q$4</f>
        <v>2177.2259200000003</v>
      </c>
      <c r="R41" s="95">
        <f>Q41*R$4</f>
        <v>2316.1329336960007</v>
      </c>
      <c r="S41" s="145">
        <f t="shared" si="23"/>
        <v>2316</v>
      </c>
      <c r="U41" s="99"/>
      <c r="V41" s="99"/>
      <c r="W41" s="1"/>
      <c r="X41" s="1"/>
      <c r="Y41" s="152"/>
    </row>
    <row r="42" spans="1:25" ht="14.15" x14ac:dyDescent="0.45">
      <c r="A42" s="96"/>
      <c r="B42" s="85"/>
      <c r="C42" s="148"/>
      <c r="D42" s="148"/>
      <c r="E42" s="150"/>
      <c r="F42" s="150"/>
      <c r="G42" s="150"/>
      <c r="H42" s="147">
        <f>ROUND(H$34*$R42,0)</f>
        <v>3415</v>
      </c>
      <c r="I42" s="82"/>
      <c r="J42" s="162">
        <f>ROUND(J$34*$R42,0)</f>
        <v>2026</v>
      </c>
      <c r="K42" s="150"/>
      <c r="L42" s="150"/>
      <c r="M42" s="91"/>
      <c r="N42" s="92"/>
      <c r="O42" s="93" t="s">
        <v>185</v>
      </c>
      <c r="P42" s="94">
        <v>1696.41</v>
      </c>
      <c r="Q42" s="95">
        <f>P42*Q$4</f>
        <v>1859.2653600000003</v>
      </c>
      <c r="R42" s="95">
        <f>Q42*R$4</f>
        <v>1977.8864899680004</v>
      </c>
      <c r="S42" s="145">
        <f t="shared" si="23"/>
        <v>1978</v>
      </c>
      <c r="U42" s="99"/>
      <c r="V42" s="99"/>
      <c r="W42" s="1"/>
      <c r="X42" s="1"/>
      <c r="Y42" s="152"/>
    </row>
    <row r="43" spans="1:25" ht="13.3" x14ac:dyDescent="0.4">
      <c r="A43" s="89"/>
      <c r="B43" s="85"/>
      <c r="C43" s="148"/>
      <c r="D43" s="148"/>
      <c r="E43" s="150"/>
      <c r="F43" s="150"/>
      <c r="G43" s="150"/>
      <c r="H43" s="147">
        <f>ROUND(H$34*$R43,0)</f>
        <v>4452</v>
      </c>
      <c r="I43" s="82"/>
      <c r="J43" s="162">
        <f>ROUND(J$34*$R43,0)</f>
        <v>2642</v>
      </c>
      <c r="K43" s="150"/>
      <c r="L43" s="150"/>
      <c r="M43" s="91"/>
      <c r="N43" s="92"/>
      <c r="O43" s="93" t="s">
        <v>186</v>
      </c>
      <c r="P43" s="94">
        <v>2211.83</v>
      </c>
      <c r="Q43" s="95">
        <f>P43*Q$4</f>
        <v>2424.1656800000001</v>
      </c>
      <c r="R43" s="95">
        <f>Q43*R$4</f>
        <v>2578.8274503840003</v>
      </c>
      <c r="S43" s="145">
        <f t="shared" si="23"/>
        <v>2579</v>
      </c>
      <c r="U43" s="99"/>
      <c r="V43" s="99"/>
      <c r="W43" s="1"/>
      <c r="X43" s="1"/>
      <c r="Y43" s="152"/>
    </row>
    <row r="44" spans="1:25" ht="14.15" x14ac:dyDescent="0.45">
      <c r="A44" s="96"/>
      <c r="B44" s="85"/>
      <c r="C44" s="148"/>
      <c r="D44" s="148"/>
      <c r="E44" s="150"/>
      <c r="F44" s="150"/>
      <c r="G44" s="150"/>
      <c r="H44" s="147">
        <f>ROUND(H$34*$R44,0)</f>
        <v>3677</v>
      </c>
      <c r="I44" s="82"/>
      <c r="J44" s="162">
        <f>ROUND(J$34*$R44,0)</f>
        <v>2182</v>
      </c>
      <c r="K44" s="150"/>
      <c r="L44" s="150"/>
      <c r="M44" s="91"/>
      <c r="N44" s="92"/>
      <c r="O44" s="93" t="s">
        <v>187</v>
      </c>
      <c r="P44" s="94">
        <v>1827.02</v>
      </c>
      <c r="Q44" s="95">
        <f>P44*Q$4</f>
        <v>2002.4139200000002</v>
      </c>
      <c r="R44" s="95">
        <f>Q44*R$4</f>
        <v>2130.1679280960002</v>
      </c>
      <c r="S44" s="145">
        <f t="shared" si="23"/>
        <v>2130</v>
      </c>
      <c r="U44" s="99"/>
      <c r="V44" s="99"/>
      <c r="W44" s="1"/>
      <c r="X44" s="1"/>
      <c r="Y44" s="152"/>
    </row>
    <row r="45" spans="1:25" ht="14.15" x14ac:dyDescent="0.45">
      <c r="A45" s="96"/>
      <c r="B45" s="85"/>
      <c r="C45" s="148"/>
      <c r="D45" s="148"/>
      <c r="E45" s="150"/>
      <c r="F45" s="150"/>
      <c r="G45" s="150"/>
      <c r="H45" s="147">
        <f>ROUND(H$34*$R45,0)</f>
        <v>4100</v>
      </c>
      <c r="I45" s="82"/>
      <c r="J45" s="162">
        <f>ROUND(J$34*$R45,0)</f>
        <v>2433</v>
      </c>
      <c r="K45" s="150"/>
      <c r="L45" s="150"/>
      <c r="M45" s="91"/>
      <c r="N45" s="92"/>
      <c r="O45" s="93" t="s">
        <v>201</v>
      </c>
      <c r="P45" s="94">
        <v>2037.2</v>
      </c>
      <c r="Q45" s="95">
        <f>P45*Q$4</f>
        <v>2232.7712000000001</v>
      </c>
      <c r="R45" s="95">
        <f>Q45*R$4</f>
        <v>2375.2220025600004</v>
      </c>
      <c r="S45" s="145">
        <f t="shared" si="23"/>
        <v>2375</v>
      </c>
      <c r="U45" s="99"/>
      <c r="V45" s="99"/>
      <c r="W45" s="1"/>
      <c r="X45" s="1"/>
      <c r="Y45" s="152"/>
    </row>
    <row r="46" spans="1:25" ht="14.15" x14ac:dyDescent="0.45">
      <c r="A46" s="96"/>
      <c r="B46" s="85"/>
      <c r="C46" s="148"/>
      <c r="D46" s="148"/>
      <c r="E46" s="150"/>
      <c r="F46" s="150"/>
      <c r="G46" s="150"/>
      <c r="H46" s="147">
        <f>ROUND(H$34*$R46,0)</f>
        <v>4181</v>
      </c>
      <c r="I46" s="82"/>
      <c r="J46" s="162">
        <f>ROUND(J$34*$R46,0)</f>
        <v>2481</v>
      </c>
      <c r="K46" s="150"/>
      <c r="L46" s="150"/>
      <c r="M46" s="91"/>
      <c r="N46" s="92"/>
      <c r="O46" s="93" t="s">
        <v>184</v>
      </c>
      <c r="P46" s="94">
        <v>2077.2399999999998</v>
      </c>
      <c r="Q46" s="95">
        <f>P46*Q$4</f>
        <v>2276.6550400000001</v>
      </c>
      <c r="R46" s="95">
        <f>Q46*R$4</f>
        <v>2421.9056315520002</v>
      </c>
      <c r="S46" s="145">
        <f t="shared" si="23"/>
        <v>2422</v>
      </c>
      <c r="U46" s="99"/>
      <c r="V46" s="99"/>
      <c r="W46" s="1"/>
      <c r="X46" s="1"/>
      <c r="Y46" s="152"/>
    </row>
    <row r="47" spans="1:25" ht="14.15" x14ac:dyDescent="0.45">
      <c r="A47" s="96"/>
      <c r="B47" s="85"/>
      <c r="C47" s="148"/>
      <c r="D47" s="148"/>
      <c r="E47" s="150"/>
      <c r="F47" s="150"/>
      <c r="G47" s="150"/>
      <c r="H47" s="147">
        <f>ROUND(H$34*$R47,0)</f>
        <v>3415</v>
      </c>
      <c r="I47" s="82"/>
      <c r="J47" s="162">
        <f>ROUND(J$34*$R47,0)</f>
        <v>2026</v>
      </c>
      <c r="K47" s="150"/>
      <c r="L47" s="150"/>
      <c r="M47" s="91"/>
      <c r="N47" s="92"/>
      <c r="O47" s="93" t="s">
        <v>185</v>
      </c>
      <c r="P47" s="94">
        <v>1696.41</v>
      </c>
      <c r="Q47" s="95">
        <f>P47*Q$4</f>
        <v>1859.2653600000003</v>
      </c>
      <c r="R47" s="95">
        <f>Q47*R$4</f>
        <v>1977.8864899680004</v>
      </c>
      <c r="S47" s="145">
        <f t="shared" si="23"/>
        <v>1978</v>
      </c>
      <c r="U47" s="99"/>
      <c r="V47" s="99"/>
      <c r="W47" s="1"/>
      <c r="X47" s="1"/>
      <c r="Y47" s="152"/>
    </row>
    <row r="48" spans="1:25" ht="13.3" x14ac:dyDescent="0.4">
      <c r="A48" s="89"/>
      <c r="B48" s="85"/>
      <c r="C48" s="148"/>
      <c r="D48" s="148"/>
      <c r="E48" s="150"/>
      <c r="F48" s="150"/>
      <c r="G48" s="150"/>
      <c r="H48" s="147">
        <f>ROUND(H$34*$R48,0)</f>
        <v>4414</v>
      </c>
      <c r="I48" s="82"/>
      <c r="J48" s="162">
        <f>ROUND(J$34*$R48,0)</f>
        <v>2619</v>
      </c>
      <c r="K48" s="150"/>
      <c r="L48" s="150"/>
      <c r="M48" s="91"/>
      <c r="N48" s="92"/>
      <c r="O48" s="93" t="s">
        <v>186</v>
      </c>
      <c r="P48" s="94">
        <v>2192.7600000000002</v>
      </c>
      <c r="Q48" s="95">
        <f>P48*Q$4</f>
        <v>2403.2649600000004</v>
      </c>
      <c r="R48" s="95">
        <f>Q48*R$4</f>
        <v>2556.5932644480008</v>
      </c>
      <c r="S48" s="145">
        <f t="shared" si="23"/>
        <v>2557</v>
      </c>
      <c r="U48" s="99"/>
      <c r="V48" s="99"/>
      <c r="W48" s="1"/>
      <c r="X48" s="1"/>
      <c r="Y48" s="152"/>
    </row>
    <row r="49" spans="1:25" ht="14.15" x14ac:dyDescent="0.45">
      <c r="A49" s="96"/>
      <c r="B49" s="85"/>
      <c r="C49" s="148"/>
      <c r="D49" s="148"/>
      <c r="E49" s="150"/>
      <c r="F49" s="150"/>
      <c r="G49" s="150"/>
      <c r="H49" s="147">
        <f>ROUND(H$34*$R49,0)</f>
        <v>3055</v>
      </c>
      <c r="I49" s="82"/>
      <c r="J49" s="162">
        <f>ROUND(J$34*$R49,0)</f>
        <v>1813</v>
      </c>
      <c r="K49" s="150"/>
      <c r="L49" s="150"/>
      <c r="M49" s="91"/>
      <c r="N49" s="92"/>
      <c r="O49" s="93" t="s">
        <v>187</v>
      </c>
      <c r="P49" s="94">
        <v>1517.82</v>
      </c>
      <c r="Q49" s="95">
        <f>P49*Q$4</f>
        <v>1663.53072</v>
      </c>
      <c r="R49" s="95">
        <f>Q49*R$4</f>
        <v>1769.663979936</v>
      </c>
      <c r="S49" s="145">
        <f t="shared" si="23"/>
        <v>1770</v>
      </c>
      <c r="U49" s="99"/>
      <c r="V49" s="99"/>
      <c r="W49" s="1"/>
      <c r="X49" s="1"/>
      <c r="Y49" s="152"/>
    </row>
    <row r="50" spans="1:25" ht="14.15" x14ac:dyDescent="0.45">
      <c r="A50" s="96"/>
      <c r="B50" s="85"/>
      <c r="C50" s="148"/>
      <c r="D50" s="148"/>
      <c r="E50" s="150"/>
      <c r="F50" s="150"/>
      <c r="G50" s="150"/>
      <c r="H50" s="147">
        <f>ROUND(H$34*$R50,0)</f>
        <v>4185</v>
      </c>
      <c r="I50" s="82"/>
      <c r="J50" s="162">
        <f>ROUND(J$34*$R50,0)</f>
        <v>2484</v>
      </c>
      <c r="K50" s="150"/>
      <c r="L50" s="150"/>
      <c r="M50" s="91"/>
      <c r="N50" s="92"/>
      <c r="O50" s="93" t="s">
        <v>200</v>
      </c>
      <c r="P50" s="94">
        <v>2079.14</v>
      </c>
      <c r="Q50" s="95">
        <f>P50*Q$4</f>
        <v>2278.7374399999999</v>
      </c>
      <c r="R50" s="95">
        <f>Q50*R$4</f>
        <v>2424.1208886720001</v>
      </c>
      <c r="S50" s="145">
        <f t="shared" si="23"/>
        <v>2424</v>
      </c>
      <c r="U50" s="99"/>
      <c r="V50" s="99"/>
      <c r="W50" s="1"/>
      <c r="X50" s="1"/>
      <c r="Y50" s="152"/>
    </row>
    <row r="51" spans="1:25" ht="14.15" x14ac:dyDescent="0.45">
      <c r="A51" s="96"/>
      <c r="B51" s="85"/>
      <c r="C51" s="148"/>
      <c r="D51" s="148"/>
      <c r="E51" s="150"/>
      <c r="F51" s="150"/>
      <c r="G51" s="150"/>
      <c r="H51" s="147">
        <f>ROUND(H$34*$R51,0)</f>
        <v>4344</v>
      </c>
      <c r="I51" s="82"/>
      <c r="J51" s="162">
        <f>ROUND(J$34*$R51,0)</f>
        <v>2578</v>
      </c>
      <c r="K51" s="150"/>
      <c r="L51" s="150"/>
      <c r="M51" s="91"/>
      <c r="N51" s="92"/>
      <c r="O51" s="93" t="s">
        <v>184</v>
      </c>
      <c r="P51" s="94">
        <v>2158.08</v>
      </c>
      <c r="Q51" s="95">
        <f>P51*Q$4</f>
        <v>2365.2556800000002</v>
      </c>
      <c r="R51" s="95">
        <f>Q51*R$4</f>
        <v>2516.1589923840006</v>
      </c>
      <c r="S51" s="145">
        <f t="shared" si="23"/>
        <v>2516</v>
      </c>
      <c r="U51" s="99"/>
      <c r="V51" s="99"/>
      <c r="W51" s="1"/>
      <c r="X51" s="1"/>
      <c r="Y51" s="152"/>
    </row>
    <row r="52" spans="1:25" ht="14.15" x14ac:dyDescent="0.45">
      <c r="A52" s="96"/>
      <c r="B52" s="85"/>
      <c r="C52" s="148"/>
      <c r="D52" s="148"/>
      <c r="E52" s="150"/>
      <c r="F52" s="150"/>
      <c r="G52" s="150"/>
      <c r="H52" s="147">
        <f>ROUND(H$34*$R52,0)</f>
        <v>3415</v>
      </c>
      <c r="I52" s="82"/>
      <c r="J52" s="162">
        <f>ROUND(J$34*$R52,0)</f>
        <v>2026</v>
      </c>
      <c r="K52" s="150"/>
      <c r="L52" s="150"/>
      <c r="M52" s="91"/>
      <c r="N52" s="92"/>
      <c r="O52" s="93" t="s">
        <v>185</v>
      </c>
      <c r="P52" s="94">
        <v>1696.41</v>
      </c>
      <c r="Q52" s="95">
        <f>P52*Q$4</f>
        <v>1859.2653600000003</v>
      </c>
      <c r="R52" s="95">
        <f>Q52*R$4</f>
        <v>1977.8864899680004</v>
      </c>
      <c r="S52" s="145">
        <f t="shared" si="23"/>
        <v>1978</v>
      </c>
      <c r="U52" s="99"/>
      <c r="V52" s="99"/>
      <c r="W52" s="1"/>
      <c r="X52" s="1"/>
      <c r="Y52" s="152"/>
    </row>
    <row r="53" spans="1:25" ht="14.15" x14ac:dyDescent="0.45">
      <c r="A53" s="96"/>
      <c r="B53" s="96"/>
      <c r="C53" s="148"/>
      <c r="D53" s="148"/>
      <c r="E53" s="150"/>
      <c r="F53" s="150"/>
      <c r="G53" s="150"/>
      <c r="H53" s="147">
        <f>ROUND(H$34*$R53,0)</f>
        <v>3949</v>
      </c>
      <c r="I53" s="82"/>
      <c r="J53" s="162">
        <f>ROUND(J$34*$R53,0)</f>
        <v>2343</v>
      </c>
      <c r="K53" s="150"/>
      <c r="L53" s="150"/>
      <c r="M53" s="91"/>
      <c r="N53" s="92"/>
      <c r="O53" s="93" t="s">
        <v>186</v>
      </c>
      <c r="P53" s="94">
        <v>1961.79</v>
      </c>
      <c r="Q53" s="95">
        <f>P53*Q$4</f>
        <v>2150.1218400000002</v>
      </c>
      <c r="R53" s="95">
        <f>Q53*R$4</f>
        <v>2287.2996133920005</v>
      </c>
      <c r="S53" s="145">
        <f t="shared" si="23"/>
        <v>2287</v>
      </c>
    </row>
    <row r="54" spans="1:25" ht="14.15" x14ac:dyDescent="0.45">
      <c r="A54" s="96"/>
      <c r="B54" s="96"/>
      <c r="C54" s="148"/>
      <c r="D54" s="148"/>
      <c r="E54" s="150"/>
      <c r="F54" s="150"/>
      <c r="G54" s="150"/>
      <c r="H54" s="147">
        <f>ROUND(H$34*$R54,0)</f>
        <v>3833</v>
      </c>
      <c r="I54" s="82"/>
      <c r="J54" s="162">
        <f>ROUND(J$34*$R54,0)</f>
        <v>2275</v>
      </c>
      <c r="K54" s="150"/>
      <c r="L54" s="150"/>
      <c r="M54" s="83"/>
      <c r="N54" s="155"/>
      <c r="O54" s="81" t="s">
        <v>187</v>
      </c>
      <c r="P54" s="156">
        <v>1904.25</v>
      </c>
      <c r="Q54" s="157">
        <f>P54*Q$4</f>
        <v>2087.058</v>
      </c>
      <c r="R54" s="157">
        <f>Q54*R$4</f>
        <v>2220.2123004</v>
      </c>
      <c r="S54" s="158">
        <f t="shared" si="23"/>
        <v>2220</v>
      </c>
    </row>
    <row r="55" spans="1:25" x14ac:dyDescent="0.3">
      <c r="A55" s="23" t="s">
        <v>57</v>
      </c>
      <c r="B55" s="121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53"/>
      <c r="N55" s="159"/>
      <c r="O55" s="159"/>
      <c r="P55" s="159"/>
      <c r="Q55" s="159"/>
      <c r="R55" s="159"/>
      <c r="S55" s="159"/>
    </row>
    <row r="56" spans="1:25" x14ac:dyDescent="0.3">
      <c r="A56" s="28" t="s">
        <v>59</v>
      </c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54"/>
      <c r="N56" s="159"/>
      <c r="O56" s="159"/>
      <c r="P56" s="159"/>
      <c r="Q56" s="159"/>
      <c r="R56" s="159"/>
      <c r="S56" s="159"/>
    </row>
    <row r="57" spans="1:25" x14ac:dyDescent="0.3">
      <c r="A57" s="27" t="s">
        <v>100</v>
      </c>
      <c r="B57" s="26">
        <f>C57/$C$4*1</f>
        <v>119934.92666685113</v>
      </c>
      <c r="C57" s="26">
        <f>D57/$D$4*1</f>
        <v>124384.51244619129</v>
      </c>
      <c r="D57" s="26">
        <v>132917.29</v>
      </c>
      <c r="E57" s="22">
        <f t="shared" ref="E57:L57" si="24">E$4*D57</f>
        <v>133395.79224400001</v>
      </c>
      <c r="F57" s="22">
        <f t="shared" si="24"/>
        <v>124645.02827279361</v>
      </c>
      <c r="G57" s="22">
        <f t="shared" si="24"/>
        <v>121828.05063382849</v>
      </c>
      <c r="H57" s="22">
        <f t="shared" si="24"/>
        <v>120609.77012749021</v>
      </c>
      <c r="I57" s="22">
        <f t="shared" si="24"/>
        <v>112625.40334505035</v>
      </c>
      <c r="J57" s="22">
        <f t="shared" si="24"/>
        <v>109111.49076068477</v>
      </c>
      <c r="K57" s="22">
        <f t="shared" si="24"/>
        <v>111457.38781203949</v>
      </c>
      <c r="L57" s="22">
        <f t="shared" si="24"/>
        <v>107489.50480593089</v>
      </c>
      <c r="M57" s="22">
        <f>ROUND(M$4*L57,2)</f>
        <v>116690.61</v>
      </c>
      <c r="N57" s="33">
        <f>ROUND(N$4*M57,2)</f>
        <v>163366.85</v>
      </c>
      <c r="O57" s="6">
        <f>ROUND(O$4*N57,2)</f>
        <v>174198.07</v>
      </c>
      <c r="P57" s="6">
        <f>ROUND(P$4*O57,2)</f>
        <v>184789.31</v>
      </c>
      <c r="Q57" s="62">
        <f>P57*Q$4</f>
        <v>202529.08376000001</v>
      </c>
      <c r="R57" s="62">
        <f>Q57*R$4</f>
        <v>215450.43930388804</v>
      </c>
      <c r="S57" s="141" t="s">
        <v>191</v>
      </c>
    </row>
    <row r="58" spans="1:25" x14ac:dyDescent="0.3">
      <c r="A58" s="28" t="s">
        <v>60</v>
      </c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1"/>
      <c r="M58" s="101"/>
      <c r="N58" s="13"/>
    </row>
    <row r="59" spans="1:25" x14ac:dyDescent="0.3">
      <c r="A59" s="27" t="s">
        <v>58</v>
      </c>
      <c r="B59" s="26">
        <f>C59/$C$4*1</f>
        <v>235423.19241197431</v>
      </c>
      <c r="C59" s="26">
        <f>D59/$D$4*1</f>
        <v>244157.39285045853</v>
      </c>
      <c r="D59" s="26">
        <v>260906.59</v>
      </c>
      <c r="E59" s="22">
        <f t="shared" ref="E59:L60" si="25">E$4*D59</f>
        <v>261845.85372400002</v>
      </c>
      <c r="F59" s="22">
        <f t="shared" si="25"/>
        <v>244668.76571970561</v>
      </c>
      <c r="G59" s="22">
        <f t="shared" si="25"/>
        <v>239139.25161444026</v>
      </c>
      <c r="H59" s="22">
        <f t="shared" si="25"/>
        <v>236747.85909829586</v>
      </c>
      <c r="I59" s="22">
        <f t="shared" si="25"/>
        <v>221075.15082598868</v>
      </c>
      <c r="J59" s="22">
        <f t="shared" si="25"/>
        <v>214177.60612021782</v>
      </c>
      <c r="K59" s="22">
        <f t="shared" si="25"/>
        <v>218782.42465180252</v>
      </c>
      <c r="L59" s="22">
        <f t="shared" si="25"/>
        <v>210993.77033419834</v>
      </c>
      <c r="M59" s="22">
        <f t="shared" ref="M59:P60" si="26">ROUND(M$4*L59,2)</f>
        <v>229054.84</v>
      </c>
      <c r="N59" s="22">
        <f t="shared" si="26"/>
        <v>320676.78000000003</v>
      </c>
      <c r="O59" s="7">
        <f t="shared" si="26"/>
        <v>341937.65</v>
      </c>
      <c r="P59" s="7">
        <f t="shared" si="26"/>
        <v>362727.46</v>
      </c>
      <c r="Q59" s="62">
        <f>P59*Q$4</f>
        <v>397549.29616000003</v>
      </c>
      <c r="R59" s="62">
        <f>Q59*R$4</f>
        <v>422912.94125500805</v>
      </c>
      <c r="S59" s="63">
        <f>ROUND(R59+R57,0)</f>
        <v>638363</v>
      </c>
      <c r="T59" s="1"/>
    </row>
    <row r="60" spans="1:25" x14ac:dyDescent="0.3">
      <c r="A60" s="25" t="s">
        <v>54</v>
      </c>
      <c r="B60" s="26">
        <f>C60/$C$4*1</f>
        <v>328704.63686073187</v>
      </c>
      <c r="C60" s="26">
        <f>D60/$D$4*1</f>
        <v>340899.57888826501</v>
      </c>
      <c r="D60" s="26">
        <v>364285.29</v>
      </c>
      <c r="E60" s="22">
        <f t="shared" si="25"/>
        <v>365596.71704399999</v>
      </c>
      <c r="F60" s="22">
        <f t="shared" si="25"/>
        <v>341613.57240591361</v>
      </c>
      <c r="G60" s="22">
        <f t="shared" si="25"/>
        <v>333893.10566954</v>
      </c>
      <c r="H60" s="22">
        <f t="shared" si="25"/>
        <v>330554.1746128446</v>
      </c>
      <c r="I60" s="22">
        <f t="shared" si="25"/>
        <v>308671.48825347429</v>
      </c>
      <c r="J60" s="22">
        <f t="shared" si="25"/>
        <v>299040.93781996588</v>
      </c>
      <c r="K60" s="22">
        <f t="shared" si="25"/>
        <v>305470.31798309518</v>
      </c>
      <c r="L60" s="22">
        <f t="shared" si="25"/>
        <v>294595.57466289698</v>
      </c>
      <c r="M60" s="22">
        <f t="shared" si="26"/>
        <v>319812.96000000002</v>
      </c>
      <c r="N60" s="22">
        <f t="shared" si="26"/>
        <v>447738.14</v>
      </c>
      <c r="O60" s="7">
        <f t="shared" si="26"/>
        <v>477423.18</v>
      </c>
      <c r="P60" s="7">
        <f t="shared" si="26"/>
        <v>506450.51</v>
      </c>
      <c r="Q60" s="62">
        <f>P60*Q$4</f>
        <v>555069.75896000001</v>
      </c>
      <c r="R60" s="62">
        <f>Q60*R$4</f>
        <v>590483.209581648</v>
      </c>
      <c r="S60" s="63">
        <f>ROUND(R60+R57,0)</f>
        <v>805934</v>
      </c>
      <c r="T60" s="1"/>
    </row>
    <row r="61" spans="1:25" x14ac:dyDescent="0.3">
      <c r="A61" s="28" t="s">
        <v>61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1"/>
      <c r="M61" s="101"/>
      <c r="N61" s="13"/>
    </row>
    <row r="62" spans="1:25" x14ac:dyDescent="0.3">
      <c r="A62" s="27" t="s">
        <v>101</v>
      </c>
      <c r="B62" s="26">
        <f>C62/$C$4*1</f>
        <v>43530.534663515675</v>
      </c>
      <c r="C62" s="26">
        <f>D62/$D$4*1</f>
        <v>45145.517499532099</v>
      </c>
      <c r="D62" s="26">
        <v>48242.5</v>
      </c>
      <c r="E62" s="22">
        <f t="shared" ref="E62:L62" si="27">E$4*D62</f>
        <v>48416.173000000003</v>
      </c>
      <c r="F62" s="22">
        <f t="shared" si="27"/>
        <v>45240.072051200004</v>
      </c>
      <c r="G62" s="22">
        <f t="shared" si="27"/>
        <v>44217.646422842889</v>
      </c>
      <c r="H62" s="22">
        <f t="shared" si="27"/>
        <v>43775.469958614456</v>
      </c>
      <c r="I62" s="22">
        <f t="shared" si="27"/>
        <v>40877.533847354178</v>
      </c>
      <c r="J62" s="22">
        <f t="shared" si="27"/>
        <v>39602.154791316731</v>
      </c>
      <c r="K62" s="22">
        <f t="shared" si="27"/>
        <v>40453.601119330044</v>
      </c>
      <c r="L62" s="22">
        <f t="shared" si="27"/>
        <v>39013.452919481897</v>
      </c>
      <c r="M62" s="22">
        <f>ROUND(M$4*L62,2)</f>
        <v>42353</v>
      </c>
      <c r="N62" s="22">
        <f>ROUND(N$4*M62,2)</f>
        <v>59294.2</v>
      </c>
      <c r="O62" s="7">
        <f>ROUND(O$4*N62,2)</f>
        <v>63225.41</v>
      </c>
      <c r="P62" s="7">
        <f>ROUND(P$4*O62,2)</f>
        <v>67069.509999999995</v>
      </c>
      <c r="Q62" s="62">
        <f>P62*Q$4</f>
        <v>73508.182960000006</v>
      </c>
      <c r="R62" s="62">
        <f>Q62*R$4</f>
        <v>78198.005032848014</v>
      </c>
      <c r="S62" s="63">
        <f>ROUND(R62,0)</f>
        <v>78198</v>
      </c>
    </row>
    <row r="63" spans="1:25" x14ac:dyDescent="0.3">
      <c r="A63" s="107" t="s">
        <v>63</v>
      </c>
      <c r="B63" s="101"/>
      <c r="C63" s="100"/>
      <c r="D63" s="113"/>
      <c r="E63" s="113"/>
      <c r="F63" s="113"/>
      <c r="G63" s="113"/>
      <c r="H63" s="113"/>
      <c r="I63" s="113"/>
      <c r="J63" s="113"/>
      <c r="K63" s="113"/>
      <c r="L63" s="113"/>
      <c r="M63" s="101"/>
      <c r="N63" s="13"/>
    </row>
    <row r="64" spans="1:25" x14ac:dyDescent="0.3">
      <c r="A64" s="103" t="s">
        <v>102</v>
      </c>
      <c r="B64" s="101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01"/>
      <c r="N64" s="13"/>
    </row>
    <row r="65" spans="1:19" x14ac:dyDescent="0.3">
      <c r="A65" s="102" t="s">
        <v>68</v>
      </c>
      <c r="B65" s="101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01"/>
      <c r="N65" s="13"/>
    </row>
    <row r="66" spans="1:19" x14ac:dyDescent="0.3">
      <c r="A66" s="21" t="s">
        <v>64</v>
      </c>
      <c r="B66" s="26">
        <f>C66/$C$4*1</f>
        <v>3496.2664304589816</v>
      </c>
      <c r="C66" s="26">
        <f>D66/$D$4*1</f>
        <v>3625.9779150290096</v>
      </c>
      <c r="D66" s="26">
        <v>3874.72</v>
      </c>
      <c r="E66" s="22">
        <f t="shared" ref="E66:L68" si="28">E$4*D66</f>
        <v>3888.6689919999999</v>
      </c>
      <c r="F66" s="22">
        <f t="shared" si="28"/>
        <v>3633.5723061248</v>
      </c>
      <c r="G66" s="22">
        <f t="shared" si="28"/>
        <v>3551.4535720063795</v>
      </c>
      <c r="H66" s="22">
        <f t="shared" si="28"/>
        <v>3515.9390362863155</v>
      </c>
      <c r="I66" s="22">
        <f t="shared" si="28"/>
        <v>3283.1838720841615</v>
      </c>
      <c r="J66" s="22">
        <f t="shared" si="28"/>
        <v>3180.7485352751355</v>
      </c>
      <c r="K66" s="22">
        <f t="shared" si="28"/>
        <v>3249.1346287835513</v>
      </c>
      <c r="L66" s="22">
        <f t="shared" si="28"/>
        <v>3133.4654359988572</v>
      </c>
      <c r="M66" s="22">
        <f t="shared" ref="M66:P68" si="29">ROUND(M$4*L66,2)</f>
        <v>3401.69</v>
      </c>
      <c r="N66" s="22">
        <f t="shared" si="29"/>
        <v>4762.37</v>
      </c>
      <c r="O66" s="7">
        <f t="shared" si="29"/>
        <v>5078.12</v>
      </c>
      <c r="P66" s="7">
        <f t="shared" si="29"/>
        <v>5386.87</v>
      </c>
      <c r="Q66" s="62">
        <f t="shared" ref="Q66:R66" si="30">P66*Q$4</f>
        <v>5904.0095200000005</v>
      </c>
      <c r="R66" s="62">
        <f t="shared" si="30"/>
        <v>6280.6853273760007</v>
      </c>
      <c r="S66" s="63">
        <f t="shared" ref="S66:S68" si="31">ROUND(R66,0)</f>
        <v>6281</v>
      </c>
    </row>
    <row r="67" spans="1:19" x14ac:dyDescent="0.3">
      <c r="A67" s="21" t="s">
        <v>65</v>
      </c>
      <c r="B67" s="26">
        <f>C67/$C$4*1</f>
        <v>3722.2182610044756</v>
      </c>
      <c r="C67" s="26">
        <f>D67/$D$4*1</f>
        <v>3860.3125584877412</v>
      </c>
      <c r="D67" s="26">
        <v>4125.13</v>
      </c>
      <c r="E67" s="22">
        <f t="shared" si="28"/>
        <v>4139.9804680000007</v>
      </c>
      <c r="F67" s="22">
        <f t="shared" si="28"/>
        <v>3868.3977492992008</v>
      </c>
      <c r="G67" s="22">
        <f t="shared" si="28"/>
        <v>3780.971960165039</v>
      </c>
      <c r="H67" s="22">
        <f t="shared" si="28"/>
        <v>3743.1622405633884</v>
      </c>
      <c r="I67" s="22">
        <f t="shared" si="28"/>
        <v>3495.3649002380921</v>
      </c>
      <c r="J67" s="22">
        <f t="shared" si="28"/>
        <v>3386.3095153506638</v>
      </c>
      <c r="K67" s="22">
        <f t="shared" si="28"/>
        <v>3459.1151699307034</v>
      </c>
      <c r="L67" s="22">
        <f t="shared" si="28"/>
        <v>3335.9706698811706</v>
      </c>
      <c r="M67" s="22">
        <f t="shared" si="29"/>
        <v>3621.53</v>
      </c>
      <c r="N67" s="22">
        <f t="shared" si="29"/>
        <v>5070.1400000000003</v>
      </c>
      <c r="O67" s="7">
        <f t="shared" si="29"/>
        <v>5406.29</v>
      </c>
      <c r="P67" s="7">
        <f t="shared" si="29"/>
        <v>5734.99</v>
      </c>
      <c r="Q67" s="62">
        <f t="shared" ref="Q67:R67" si="32">P67*Q$4</f>
        <v>6285.5490399999999</v>
      </c>
      <c r="R67" s="62">
        <f t="shared" si="32"/>
        <v>6686.5670687520005</v>
      </c>
      <c r="S67" s="63">
        <f t="shared" si="31"/>
        <v>6687</v>
      </c>
    </row>
    <row r="68" spans="1:19" x14ac:dyDescent="0.3">
      <c r="A68" s="21" t="s">
        <v>66</v>
      </c>
      <c r="B68" s="26">
        <f>C68/$C$4*1</f>
        <v>4155.73248754206</v>
      </c>
      <c r="C68" s="26">
        <f>D68/$D$4*1</f>
        <v>4309.9101628298704</v>
      </c>
      <c r="D68" s="26">
        <v>4605.57</v>
      </c>
      <c r="E68" s="22">
        <f t="shared" si="28"/>
        <v>4622.150052</v>
      </c>
      <c r="F68" s="22">
        <f t="shared" si="28"/>
        <v>4318.9370085888004</v>
      </c>
      <c r="G68" s="22">
        <f t="shared" si="28"/>
        <v>4221.3290321946934</v>
      </c>
      <c r="H68" s="22">
        <f t="shared" si="28"/>
        <v>4179.1157418727462</v>
      </c>
      <c r="I68" s="22">
        <f t="shared" si="28"/>
        <v>3902.4582797607704</v>
      </c>
      <c r="J68" s="22">
        <f t="shared" si="28"/>
        <v>3780.7015814322344</v>
      </c>
      <c r="K68" s="22">
        <f t="shared" si="28"/>
        <v>3861.9866654330276</v>
      </c>
      <c r="L68" s="22">
        <f t="shared" si="28"/>
        <v>3724.4999401436121</v>
      </c>
      <c r="M68" s="22">
        <f t="shared" si="29"/>
        <v>4043.32</v>
      </c>
      <c r="N68" s="22">
        <f t="shared" si="29"/>
        <v>5660.65</v>
      </c>
      <c r="O68" s="7">
        <f t="shared" si="29"/>
        <v>6035.95</v>
      </c>
      <c r="P68" s="7">
        <f t="shared" si="29"/>
        <v>6402.94</v>
      </c>
      <c r="Q68" s="62">
        <f t="shared" ref="Q68:R68" si="33">P68*Q$4</f>
        <v>7017.6222399999997</v>
      </c>
      <c r="R68" s="62">
        <f t="shared" si="33"/>
        <v>7465.3465389120001</v>
      </c>
      <c r="S68" s="63">
        <f t="shared" si="31"/>
        <v>7465</v>
      </c>
    </row>
    <row r="69" spans="1:19" x14ac:dyDescent="0.3">
      <c r="A69" s="29" t="s">
        <v>69</v>
      </c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1"/>
      <c r="M69" s="101"/>
      <c r="N69" s="13"/>
    </row>
    <row r="70" spans="1:19" x14ac:dyDescent="0.3">
      <c r="A70" s="21" t="s">
        <v>64</v>
      </c>
      <c r="B70" s="26">
        <f>C70/$C$4*1</f>
        <v>18.344318178147351</v>
      </c>
      <c r="C70" s="26">
        <f>D70/$D$4*1</f>
        <v>19.024892382556615</v>
      </c>
      <c r="D70" s="26">
        <v>20.329999999999998</v>
      </c>
      <c r="E70" s="22">
        <f t="shared" ref="E70:L72" si="34">E$4*D70</f>
        <v>20.403188</v>
      </c>
      <c r="F70" s="22">
        <f t="shared" si="34"/>
        <v>19.064738867199999</v>
      </c>
      <c r="G70" s="22">
        <f t="shared" si="34"/>
        <v>18.633875768801278</v>
      </c>
      <c r="H70" s="22">
        <f t="shared" si="34"/>
        <v>18.447537011113265</v>
      </c>
      <c r="I70" s="22">
        <f t="shared" si="34"/>
        <v>17.226310060977568</v>
      </c>
      <c r="J70" s="22">
        <f t="shared" si="34"/>
        <v>16.688849187075068</v>
      </c>
      <c r="K70" s="22">
        <f t="shared" si="34"/>
        <v>17.047659444597183</v>
      </c>
      <c r="L70" s="22">
        <f t="shared" si="34"/>
        <v>16.440762768369524</v>
      </c>
      <c r="M70" s="22">
        <f t="shared" ref="M70:P72" si="35">ROUND(M$4*L70,2)</f>
        <v>17.850000000000001</v>
      </c>
      <c r="N70" s="22">
        <f t="shared" si="35"/>
        <v>24.99</v>
      </c>
      <c r="O70" s="7">
        <f t="shared" si="35"/>
        <v>26.65</v>
      </c>
      <c r="P70" s="7">
        <f t="shared" si="35"/>
        <v>28.27</v>
      </c>
      <c r="Q70" s="62">
        <f t="shared" ref="Q70:R70" si="36">P70*Q$4</f>
        <v>30.983920000000001</v>
      </c>
      <c r="R70" s="62">
        <f t="shared" si="36"/>
        <v>32.960694096000005</v>
      </c>
      <c r="S70" s="63">
        <f t="shared" ref="S70:S72" si="37">ROUND(R70,0)</f>
        <v>33</v>
      </c>
    </row>
    <row r="71" spans="1:19" x14ac:dyDescent="0.3">
      <c r="A71" s="21" t="s">
        <v>65</v>
      </c>
      <c r="B71" s="26">
        <f>C71/$C$4*1</f>
        <v>31.031042899482905</v>
      </c>
      <c r="C71" s="26">
        <f>D71/$D$4*1</f>
        <v>32.182294591053719</v>
      </c>
      <c r="D71" s="26">
        <v>34.39</v>
      </c>
      <c r="E71" s="22">
        <f t="shared" si="34"/>
        <v>34.513804</v>
      </c>
      <c r="F71" s="22">
        <f t="shared" si="34"/>
        <v>32.249698457599997</v>
      </c>
      <c r="G71" s="22">
        <f t="shared" si="34"/>
        <v>31.520855272458238</v>
      </c>
      <c r="H71" s="22">
        <f t="shared" si="34"/>
        <v>31.205646719733657</v>
      </c>
      <c r="I71" s="22">
        <f t="shared" si="34"/>
        <v>29.139832906887289</v>
      </c>
      <c r="J71" s="22">
        <f t="shared" si="34"/>
        <v>28.230670120192407</v>
      </c>
      <c r="K71" s="22">
        <f t="shared" si="34"/>
        <v>28.837629527776546</v>
      </c>
      <c r="L71" s="22">
        <f t="shared" si="34"/>
        <v>27.8110099165877</v>
      </c>
      <c r="M71" s="22">
        <f t="shared" si="35"/>
        <v>30.19</v>
      </c>
      <c r="N71" s="22">
        <f t="shared" si="35"/>
        <v>42.27</v>
      </c>
      <c r="O71" s="7">
        <f t="shared" si="35"/>
        <v>45.07</v>
      </c>
      <c r="P71" s="7">
        <f t="shared" si="35"/>
        <v>47.81</v>
      </c>
      <c r="Q71" s="62">
        <f t="shared" ref="Q71:R71" si="38">P71*Q$4</f>
        <v>52.399760000000008</v>
      </c>
      <c r="R71" s="62">
        <f t="shared" si="38"/>
        <v>55.742864688000012</v>
      </c>
      <c r="S71" s="63">
        <f t="shared" si="37"/>
        <v>56</v>
      </c>
    </row>
    <row r="72" spans="1:19" x14ac:dyDescent="0.3">
      <c r="A72" s="21" t="s">
        <v>66</v>
      </c>
      <c r="B72" s="26">
        <f>C72/$C$4*1</f>
        <v>55.529234662232568</v>
      </c>
      <c r="C72" s="26">
        <f>D72/$D$4*1</f>
        <v>57.589369268201388</v>
      </c>
      <c r="D72" s="26">
        <v>61.54</v>
      </c>
      <c r="E72" s="22">
        <f t="shared" si="34"/>
        <v>61.761544000000001</v>
      </c>
      <c r="F72" s="22">
        <f t="shared" si="34"/>
        <v>57.709986713600003</v>
      </c>
      <c r="G72" s="22">
        <f t="shared" si="34"/>
        <v>56.405741013872642</v>
      </c>
      <c r="H72" s="22">
        <f t="shared" si="34"/>
        <v>55.841683603733912</v>
      </c>
      <c r="I72" s="22">
        <f t="shared" si="34"/>
        <v>52.144964149166725</v>
      </c>
      <c r="J72" s="22">
        <f t="shared" si="34"/>
        <v>50.518041267712725</v>
      </c>
      <c r="K72" s="22">
        <f t="shared" si="34"/>
        <v>51.604179154968556</v>
      </c>
      <c r="L72" s="22">
        <f t="shared" si="34"/>
        <v>49.767070377051674</v>
      </c>
      <c r="M72" s="22">
        <f t="shared" si="35"/>
        <v>54.03</v>
      </c>
      <c r="N72" s="22">
        <f t="shared" si="35"/>
        <v>75.64</v>
      </c>
      <c r="O72" s="7">
        <f t="shared" si="35"/>
        <v>80.650000000000006</v>
      </c>
      <c r="P72" s="7">
        <f t="shared" si="35"/>
        <v>85.55</v>
      </c>
      <c r="Q72" s="62">
        <f t="shared" ref="Q72:R72" si="39">P72*Q$4</f>
        <v>93.762799999999999</v>
      </c>
      <c r="R72" s="62">
        <f t="shared" si="39"/>
        <v>99.744866640000012</v>
      </c>
      <c r="S72" s="63">
        <f t="shared" si="37"/>
        <v>100</v>
      </c>
    </row>
    <row r="73" spans="1:19" x14ac:dyDescent="0.3">
      <c r="A73" s="28" t="s">
        <v>67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1"/>
      <c r="M73" s="101"/>
      <c r="N73" s="13"/>
    </row>
    <row r="74" spans="1:19" x14ac:dyDescent="0.3">
      <c r="A74" s="29" t="s">
        <v>68</v>
      </c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1"/>
      <c r="M74" s="101"/>
      <c r="N74" s="13"/>
    </row>
    <row r="75" spans="1:19" x14ac:dyDescent="0.3">
      <c r="A75" s="21" t="s">
        <v>64</v>
      </c>
      <c r="B75" s="26">
        <f>C75/$C$4*1</f>
        <v>4269.5701255821523</v>
      </c>
      <c r="C75" s="26">
        <f>D75/$D$4*1</f>
        <v>4427.9711772412502</v>
      </c>
      <c r="D75" s="26">
        <v>4731.7299999999996</v>
      </c>
      <c r="E75" s="22">
        <f t="shared" ref="E75:L77" si="40">E$4*D75</f>
        <v>4748.764228</v>
      </c>
      <c r="F75" s="22">
        <f t="shared" si="40"/>
        <v>4437.2452946432004</v>
      </c>
      <c r="G75" s="22">
        <f t="shared" si="40"/>
        <v>4336.9635509842647</v>
      </c>
      <c r="H75" s="22">
        <f t="shared" si="40"/>
        <v>4293.5939154744219</v>
      </c>
      <c r="I75" s="22">
        <f t="shared" si="40"/>
        <v>4009.3579982700148</v>
      </c>
      <c r="J75" s="22">
        <f t="shared" si="40"/>
        <v>3884.2660287239905</v>
      </c>
      <c r="K75" s="22">
        <f t="shared" si="40"/>
        <v>3967.7777483415566</v>
      </c>
      <c r="L75" s="22">
        <f t="shared" si="40"/>
        <v>3826.5248605005972</v>
      </c>
      <c r="M75" s="22">
        <f t="shared" ref="M75:P77" si="41">ROUND(M$4*L75,2)</f>
        <v>4154.08</v>
      </c>
      <c r="N75" s="22">
        <f t="shared" si="41"/>
        <v>5815.71</v>
      </c>
      <c r="O75" s="7">
        <f t="shared" si="41"/>
        <v>6201.29</v>
      </c>
      <c r="P75" s="7">
        <f t="shared" si="41"/>
        <v>6578.33</v>
      </c>
      <c r="Q75" s="62">
        <f t="shared" ref="Q75:R75" si="42">P75*Q$4</f>
        <v>7209.8496800000003</v>
      </c>
      <c r="R75" s="62">
        <f t="shared" si="42"/>
        <v>7669.838089584001</v>
      </c>
      <c r="S75" s="63">
        <f t="shared" ref="S75:S77" si="43">ROUND(R75,0)</f>
        <v>7670</v>
      </c>
    </row>
    <row r="76" spans="1:19" x14ac:dyDescent="0.3">
      <c r="A76" s="21" t="s">
        <v>65</v>
      </c>
      <c r="B76" s="26">
        <f>C76/$C$4*1</f>
        <v>5568.9578259884156</v>
      </c>
      <c r="C76" s="26">
        <f>D76/$D$4*1</f>
        <v>5775.5661613325856</v>
      </c>
      <c r="D76" s="26">
        <v>6171.77</v>
      </c>
      <c r="E76" s="22">
        <f t="shared" si="40"/>
        <v>6193.9883720000007</v>
      </c>
      <c r="F76" s="22">
        <f t="shared" si="40"/>
        <v>5787.6627347968006</v>
      </c>
      <c r="G76" s="22">
        <f t="shared" si="40"/>
        <v>5656.8615569903932</v>
      </c>
      <c r="H76" s="22">
        <f t="shared" si="40"/>
        <v>5600.2929414204891</v>
      </c>
      <c r="I76" s="22">
        <f t="shared" si="40"/>
        <v>5229.5535486984527</v>
      </c>
      <c r="J76" s="22">
        <f t="shared" si="40"/>
        <v>5066.3914779790612</v>
      </c>
      <c r="K76" s="22">
        <f t="shared" si="40"/>
        <v>5175.3188947556109</v>
      </c>
      <c r="L76" s="22">
        <f t="shared" si="40"/>
        <v>4991.0775421023118</v>
      </c>
      <c r="M76" s="22">
        <f t="shared" si="41"/>
        <v>5418.31</v>
      </c>
      <c r="N76" s="22">
        <f t="shared" si="41"/>
        <v>7585.63</v>
      </c>
      <c r="O76" s="7">
        <f t="shared" si="41"/>
        <v>8088.56</v>
      </c>
      <c r="P76" s="7">
        <f t="shared" si="41"/>
        <v>8580.34</v>
      </c>
      <c r="Q76" s="62">
        <f t="shared" ref="Q76:R76" si="44">P76*Q$4</f>
        <v>9404.0526400000017</v>
      </c>
      <c r="R76" s="62">
        <f t="shared" si="44"/>
        <v>10004.031198432003</v>
      </c>
      <c r="S76" s="63">
        <f t="shared" si="43"/>
        <v>10004</v>
      </c>
    </row>
    <row r="77" spans="1:19" x14ac:dyDescent="0.3">
      <c r="A77" s="21" t="s">
        <v>66</v>
      </c>
      <c r="B77" s="26">
        <f>C77/$C$4*1</f>
        <v>8456.9201689019956</v>
      </c>
      <c r="C77" s="26">
        <f>D77/$D$4*1</f>
        <v>8770.6719071682583</v>
      </c>
      <c r="D77" s="26">
        <v>9372.34</v>
      </c>
      <c r="E77" s="22">
        <f t="shared" si="40"/>
        <v>9406.0804239999998</v>
      </c>
      <c r="F77" s="22">
        <f t="shared" si="40"/>
        <v>8789.0415481855998</v>
      </c>
      <c r="G77" s="22">
        <f t="shared" si="40"/>
        <v>8590.4092091966049</v>
      </c>
      <c r="H77" s="22">
        <f t="shared" si="40"/>
        <v>8504.505117104638</v>
      </c>
      <c r="I77" s="22">
        <f t="shared" si="40"/>
        <v>7941.5068783523102</v>
      </c>
      <c r="J77" s="22">
        <f t="shared" si="40"/>
        <v>7693.7318637477183</v>
      </c>
      <c r="K77" s="22">
        <f t="shared" si="40"/>
        <v>7859.1470988182946</v>
      </c>
      <c r="L77" s="22">
        <f t="shared" si="40"/>
        <v>7579.3614621003635</v>
      </c>
      <c r="M77" s="22">
        <f t="shared" si="41"/>
        <v>8228.15</v>
      </c>
      <c r="N77" s="22">
        <f t="shared" si="41"/>
        <v>11519.41</v>
      </c>
      <c r="O77" s="7">
        <f t="shared" si="41"/>
        <v>12283.15</v>
      </c>
      <c r="P77" s="7">
        <f t="shared" si="41"/>
        <v>13029.97</v>
      </c>
      <c r="Q77" s="62">
        <f t="shared" ref="Q77:R77" si="45">P77*Q$4</f>
        <v>14280.84712</v>
      </c>
      <c r="R77" s="62">
        <f t="shared" si="45"/>
        <v>15191.965166256001</v>
      </c>
      <c r="S77" s="63">
        <f t="shared" si="43"/>
        <v>15192</v>
      </c>
    </row>
    <row r="78" spans="1:19" x14ac:dyDescent="0.3">
      <c r="A78" s="29" t="s">
        <v>69</v>
      </c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1"/>
      <c r="M78" s="101"/>
      <c r="N78" s="13"/>
    </row>
    <row r="79" spans="1:19" x14ac:dyDescent="0.3">
      <c r="A79" s="21" t="s">
        <v>64</v>
      </c>
      <c r="B79" s="26">
        <f>C79/$C$4*1</f>
        <v>6.4245718361244046</v>
      </c>
      <c r="C79" s="26">
        <f>D79/$D$4*1</f>
        <v>6.6629234512446196</v>
      </c>
      <c r="D79" s="26">
        <v>7.12</v>
      </c>
      <c r="E79" s="22">
        <f t="shared" ref="E79:L82" si="46">E$4*D79</f>
        <v>7.1456320000000009</v>
      </c>
      <c r="F79" s="22">
        <f t="shared" si="46"/>
        <v>6.6768785408000006</v>
      </c>
      <c r="G79" s="22">
        <f t="shared" si="46"/>
        <v>6.5259810857779206</v>
      </c>
      <c r="H79" s="22">
        <f t="shared" si="46"/>
        <v>6.4607212749201413</v>
      </c>
      <c r="I79" s="22">
        <f t="shared" si="46"/>
        <v>6.0330215265204279</v>
      </c>
      <c r="J79" s="22">
        <f t="shared" si="46"/>
        <v>5.8447912548929901</v>
      </c>
      <c r="K79" s="22">
        <f t="shared" si="46"/>
        <v>5.9704542668731895</v>
      </c>
      <c r="L79" s="22">
        <f t="shared" si="46"/>
        <v>5.7579060949725038</v>
      </c>
      <c r="M79" s="22">
        <f t="shared" ref="M79:P82" si="47">ROUND(M$4*L79,2)</f>
        <v>6.25</v>
      </c>
      <c r="N79" s="22">
        <f t="shared" si="47"/>
        <v>8.75</v>
      </c>
      <c r="O79" s="7">
        <f t="shared" si="47"/>
        <v>9.33</v>
      </c>
      <c r="P79" s="7">
        <f t="shared" si="47"/>
        <v>9.9</v>
      </c>
      <c r="Q79" s="62">
        <f t="shared" ref="Q79:R79" si="48">P79*Q$4</f>
        <v>10.8504</v>
      </c>
      <c r="R79" s="62">
        <f t="shared" si="48"/>
        <v>11.542655520000002</v>
      </c>
      <c r="S79" s="63">
        <f t="shared" ref="S79:S82" si="49">ROUND(R79,0)</f>
        <v>12</v>
      </c>
    </row>
    <row r="80" spans="1:19" x14ac:dyDescent="0.3">
      <c r="A80" s="21" t="s">
        <v>65</v>
      </c>
      <c r="B80" s="26">
        <f>C80/$C$4*1</f>
        <v>16.675012293761093</v>
      </c>
      <c r="C80" s="26">
        <f>D80/$D$4*1</f>
        <v>17.293655249859629</v>
      </c>
      <c r="D80" s="26">
        <v>18.48</v>
      </c>
      <c r="E80" s="22">
        <f t="shared" si="46"/>
        <v>18.546528000000002</v>
      </c>
      <c r="F80" s="22">
        <f t="shared" si="46"/>
        <v>17.3298757632</v>
      </c>
      <c r="G80" s="22">
        <f t="shared" si="46"/>
        <v>16.938220570951682</v>
      </c>
      <c r="H80" s="22">
        <f t="shared" si="46"/>
        <v>16.768838365242164</v>
      </c>
      <c r="I80" s="22">
        <f t="shared" si="46"/>
        <v>15.658741265463131</v>
      </c>
      <c r="J80" s="22">
        <f t="shared" si="46"/>
        <v>15.170188537980682</v>
      </c>
      <c r="K80" s="22">
        <f t="shared" si="46"/>
        <v>15.496347591547268</v>
      </c>
      <c r="L80" s="22">
        <f t="shared" si="46"/>
        <v>14.944677617288185</v>
      </c>
      <c r="M80" s="22">
        <f t="shared" si="47"/>
        <v>16.22</v>
      </c>
      <c r="N80" s="22">
        <f t="shared" si="47"/>
        <v>22.71</v>
      </c>
      <c r="O80" s="7">
        <f t="shared" si="47"/>
        <v>24.22</v>
      </c>
      <c r="P80" s="7">
        <f t="shared" si="47"/>
        <v>25.69</v>
      </c>
      <c r="Q80" s="62">
        <f t="shared" ref="Q80:R80" si="50">P80*Q$4</f>
        <v>28.156240000000004</v>
      </c>
      <c r="R80" s="62">
        <f t="shared" si="50"/>
        <v>29.952608112000007</v>
      </c>
      <c r="S80" s="63">
        <f t="shared" si="49"/>
        <v>30</v>
      </c>
    </row>
    <row r="81" spans="1:19" x14ac:dyDescent="0.3">
      <c r="A81" s="21" t="s">
        <v>66</v>
      </c>
      <c r="B81" s="26">
        <f>C81/$C$4*1</f>
        <v>33.710955589551652</v>
      </c>
      <c r="C81" s="26">
        <f>D81/$D$4*1</f>
        <v>34.961632041924013</v>
      </c>
      <c r="D81" s="26">
        <v>37.36</v>
      </c>
      <c r="E81" s="22">
        <f t="shared" si="46"/>
        <v>37.494495999999998</v>
      </c>
      <c r="F81" s="22">
        <f t="shared" si="46"/>
        <v>35.0348570624</v>
      </c>
      <c r="G81" s="22">
        <f t="shared" si="46"/>
        <v>34.243069292789762</v>
      </c>
      <c r="H81" s="22">
        <f t="shared" si="46"/>
        <v>33.900638599861864</v>
      </c>
      <c r="I81" s="22">
        <f t="shared" si="46"/>
        <v>31.656416324551007</v>
      </c>
      <c r="J81" s="22">
        <f t="shared" si="46"/>
        <v>30.668736135225014</v>
      </c>
      <c r="K81" s="22">
        <f t="shared" si="46"/>
        <v>31.328113962132356</v>
      </c>
      <c r="L81" s="22">
        <f t="shared" si="46"/>
        <v>30.212833105080446</v>
      </c>
      <c r="M81" s="22">
        <f t="shared" si="47"/>
        <v>32.799999999999997</v>
      </c>
      <c r="N81" s="22">
        <f t="shared" si="47"/>
        <v>45.92</v>
      </c>
      <c r="O81" s="7">
        <f t="shared" si="47"/>
        <v>48.96</v>
      </c>
      <c r="P81" s="7">
        <f t="shared" si="47"/>
        <v>51.94</v>
      </c>
      <c r="Q81" s="62">
        <f t="shared" ref="Q81:R81" si="51">P81*Q$4</f>
        <v>56.92624</v>
      </c>
      <c r="R81" s="62">
        <f t="shared" si="51"/>
        <v>60.558134112000005</v>
      </c>
      <c r="S81" s="63">
        <f t="shared" si="49"/>
        <v>61</v>
      </c>
    </row>
    <row r="82" spans="1:19" x14ac:dyDescent="0.3">
      <c r="A82" s="30" t="s">
        <v>70</v>
      </c>
      <c r="B82" s="26">
        <f>C82/$C$4*1</f>
        <v>11.910723066972208</v>
      </c>
      <c r="C82" s="26">
        <f>D82/$D$4*1</f>
        <v>12.352610892756877</v>
      </c>
      <c r="D82" s="26">
        <v>13.2</v>
      </c>
      <c r="E82" s="22">
        <f t="shared" si="46"/>
        <v>13.24752</v>
      </c>
      <c r="F82" s="22">
        <f t="shared" si="46"/>
        <v>12.378482688</v>
      </c>
      <c r="G82" s="22">
        <f t="shared" si="46"/>
        <v>12.0987289792512</v>
      </c>
      <c r="H82" s="22">
        <f t="shared" si="46"/>
        <v>11.977741689458689</v>
      </c>
      <c r="I82" s="22">
        <f t="shared" si="46"/>
        <v>11.184815189616524</v>
      </c>
      <c r="J82" s="22">
        <f t="shared" si="46"/>
        <v>10.835848955700488</v>
      </c>
      <c r="K82" s="22">
        <f t="shared" si="46"/>
        <v>11.06881970824805</v>
      </c>
      <c r="L82" s="22">
        <f t="shared" si="46"/>
        <v>10.67476972663442</v>
      </c>
      <c r="M82" s="22">
        <f t="shared" si="47"/>
        <v>11.59</v>
      </c>
      <c r="N82" s="22">
        <f t="shared" si="47"/>
        <v>16.23</v>
      </c>
      <c r="O82" s="7">
        <f t="shared" si="47"/>
        <v>17.309999999999999</v>
      </c>
      <c r="P82" s="7">
        <f t="shared" si="47"/>
        <v>18.36</v>
      </c>
      <c r="Q82" s="62">
        <f t="shared" ref="Q82:R82" si="52">P82*Q$4</f>
        <v>20.12256</v>
      </c>
      <c r="R82" s="62">
        <f t="shared" si="52"/>
        <v>21.406379328</v>
      </c>
      <c r="S82" s="63">
        <f t="shared" si="49"/>
        <v>21</v>
      </c>
    </row>
    <row r="83" spans="1:19" x14ac:dyDescent="0.3">
      <c r="A83" s="31" t="s">
        <v>103</v>
      </c>
      <c r="B83" s="108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1"/>
      <c r="N83" s="13"/>
    </row>
    <row r="84" spans="1:19" x14ac:dyDescent="0.3">
      <c r="A84" s="32" t="s">
        <v>104</v>
      </c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1"/>
      <c r="N84" s="13"/>
    </row>
    <row r="85" spans="1:19" x14ac:dyDescent="0.3">
      <c r="A85" s="21" t="s">
        <v>4</v>
      </c>
      <c r="B85" s="22">
        <v>103966.35</v>
      </c>
      <c r="C85" s="22">
        <f t="shared" ref="C85:L85" si="53">C$4*B85</f>
        <v>107823.50158499999</v>
      </c>
      <c r="D85" s="22">
        <f t="shared" si="53"/>
        <v>115220.19379373098</v>
      </c>
      <c r="E85" s="22">
        <f t="shared" si="53"/>
        <v>115634.98649138842</v>
      </c>
      <c r="F85" s="22">
        <f t="shared" si="53"/>
        <v>108049.33137755335</v>
      </c>
      <c r="G85" s="22">
        <f t="shared" si="53"/>
        <v>105607.41648842064</v>
      </c>
      <c r="H85" s="22">
        <f t="shared" si="53"/>
        <v>104551.34232353643</v>
      </c>
      <c r="I85" s="22">
        <f t="shared" si="53"/>
        <v>97630.04346171832</v>
      </c>
      <c r="J85" s="22">
        <f t="shared" si="53"/>
        <v>94583.986105712713</v>
      </c>
      <c r="K85" s="22">
        <f t="shared" si="53"/>
        <v>96617.541806985537</v>
      </c>
      <c r="L85" s="22">
        <f t="shared" si="53"/>
        <v>93177.95731865686</v>
      </c>
      <c r="M85" s="22">
        <f t="shared" ref="M85:P87" si="54">ROUND(M$4*L85,2)</f>
        <v>101153.99</v>
      </c>
      <c r="N85" s="22">
        <f t="shared" si="54"/>
        <v>141615.59</v>
      </c>
      <c r="O85" s="7">
        <f t="shared" si="54"/>
        <v>151004.70000000001</v>
      </c>
      <c r="P85" s="7">
        <f t="shared" si="54"/>
        <v>160185.79</v>
      </c>
      <c r="Q85" s="62">
        <f t="shared" ref="Q85:R85" si="55">P85*Q$4</f>
        <v>175563.62584000002</v>
      </c>
      <c r="R85" s="62">
        <f t="shared" si="55"/>
        <v>186764.58516859205</v>
      </c>
      <c r="S85" s="63">
        <f t="shared" ref="S85:S87" si="56">ROUND(R85,0)</f>
        <v>186765</v>
      </c>
    </row>
    <row r="86" spans="1:19" x14ac:dyDescent="0.3">
      <c r="A86" s="21" t="s">
        <v>5</v>
      </c>
      <c r="B86" s="22">
        <v>69310.899999999994</v>
      </c>
      <c r="C86" s="22">
        <f t="shared" ref="C86:L86" si="57">C$4*B86</f>
        <v>71882.334389999989</v>
      </c>
      <c r="D86" s="22">
        <f t="shared" si="57"/>
        <v>76813.462529153985</v>
      </c>
      <c r="E86" s="22">
        <f t="shared" si="57"/>
        <v>77089.990994258944</v>
      </c>
      <c r="F86" s="22">
        <f t="shared" si="57"/>
        <v>72032.887585035554</v>
      </c>
      <c r="G86" s="22">
        <f t="shared" si="57"/>
        <v>70404.94432561376</v>
      </c>
      <c r="H86" s="22">
        <f t="shared" si="57"/>
        <v>69700.894882357621</v>
      </c>
      <c r="I86" s="22">
        <f t="shared" si="57"/>
        <v>65086.695641145547</v>
      </c>
      <c r="J86" s="22">
        <f t="shared" si="57"/>
        <v>63055.990737141808</v>
      </c>
      <c r="K86" s="22">
        <f t="shared" si="57"/>
        <v>64411.694537990363</v>
      </c>
      <c r="L86" s="22">
        <f t="shared" si="57"/>
        <v>62118.638212437909</v>
      </c>
      <c r="M86" s="22">
        <f t="shared" si="54"/>
        <v>67435.990000000005</v>
      </c>
      <c r="N86" s="22">
        <f t="shared" si="54"/>
        <v>94410.39</v>
      </c>
      <c r="O86" s="7">
        <f t="shared" si="54"/>
        <v>100669.8</v>
      </c>
      <c r="P86" s="7">
        <f t="shared" si="54"/>
        <v>106790.52</v>
      </c>
      <c r="Q86" s="62">
        <f t="shared" ref="Q86:R86" si="58">P86*Q$4</f>
        <v>117042.40992000002</v>
      </c>
      <c r="R86" s="62">
        <f t="shared" si="58"/>
        <v>124509.71567289603</v>
      </c>
      <c r="S86" s="63">
        <f t="shared" si="56"/>
        <v>124510</v>
      </c>
    </row>
    <row r="87" spans="1:19" x14ac:dyDescent="0.3">
      <c r="A87" s="21" t="s">
        <v>6</v>
      </c>
      <c r="B87" s="22">
        <v>1384.94</v>
      </c>
      <c r="C87" s="22">
        <f t="shared" ref="C87:L87" si="59">C$4*B87</f>
        <v>1436.3212739999999</v>
      </c>
      <c r="D87" s="22">
        <f t="shared" si="59"/>
        <v>1534.8529133963998</v>
      </c>
      <c r="E87" s="22">
        <f t="shared" si="59"/>
        <v>1540.3783838846268</v>
      </c>
      <c r="F87" s="22">
        <f t="shared" si="59"/>
        <v>1439.3295619017954</v>
      </c>
      <c r="G87" s="22">
        <f t="shared" si="59"/>
        <v>1406.8007138028149</v>
      </c>
      <c r="H87" s="22">
        <f t="shared" si="59"/>
        <v>1392.7327066647867</v>
      </c>
      <c r="I87" s="22">
        <f t="shared" si="59"/>
        <v>1300.5338014835779</v>
      </c>
      <c r="J87" s="22">
        <f t="shared" si="59"/>
        <v>1259.9571468772904</v>
      </c>
      <c r="K87" s="22">
        <f t="shared" si="59"/>
        <v>1287.0462255351522</v>
      </c>
      <c r="L87" s="22">
        <f t="shared" si="59"/>
        <v>1241.2273799061009</v>
      </c>
      <c r="M87" s="22">
        <f t="shared" si="54"/>
        <v>1347.48</v>
      </c>
      <c r="N87" s="22">
        <f t="shared" si="54"/>
        <v>1886.47</v>
      </c>
      <c r="O87" s="7">
        <f t="shared" si="54"/>
        <v>2011.54</v>
      </c>
      <c r="P87" s="7">
        <f t="shared" si="54"/>
        <v>2133.84</v>
      </c>
      <c r="Q87" s="62">
        <f t="shared" ref="Q87:R87" si="60">P87*Q$4</f>
        <v>2338.6886400000003</v>
      </c>
      <c r="R87" s="62">
        <f t="shared" si="60"/>
        <v>2487.8969752320004</v>
      </c>
      <c r="S87" s="63">
        <f t="shared" si="56"/>
        <v>2488</v>
      </c>
    </row>
    <row r="88" spans="1:19" x14ac:dyDescent="0.3">
      <c r="A88" s="106" t="s">
        <v>106</v>
      </c>
      <c r="B88" s="103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3"/>
    </row>
    <row r="89" spans="1:19" x14ac:dyDescent="0.3">
      <c r="A89" s="21" t="s">
        <v>7</v>
      </c>
      <c r="B89" s="22">
        <v>106915.27</v>
      </c>
      <c r="C89" s="22">
        <f t="shared" ref="C89:L89" si="61">C$4*B89</f>
        <v>110881.82651699999</v>
      </c>
      <c r="D89" s="22">
        <f t="shared" si="61"/>
        <v>118488.3198160662</v>
      </c>
      <c r="E89" s="22">
        <f t="shared" si="61"/>
        <v>118914.87776740405</v>
      </c>
      <c r="F89" s="22">
        <f t="shared" si="61"/>
        <v>111114.06178586234</v>
      </c>
      <c r="G89" s="22">
        <f t="shared" si="61"/>
        <v>108602.88398950186</v>
      </c>
      <c r="H89" s="22">
        <f t="shared" si="61"/>
        <v>107516.85514960684</v>
      </c>
      <c r="I89" s="22">
        <f t="shared" si="61"/>
        <v>100399.23933870286</v>
      </c>
      <c r="J89" s="22">
        <f t="shared" si="61"/>
        <v>97266.783071335332</v>
      </c>
      <c r="K89" s="22">
        <f t="shared" si="61"/>
        <v>99358.018907369056</v>
      </c>
      <c r="L89" s="22">
        <f t="shared" si="61"/>
        <v>95820.873434266716</v>
      </c>
      <c r="M89" s="22">
        <f t="shared" ref="M89:P93" si="62">ROUND(M$4*L89,2)</f>
        <v>104023.14</v>
      </c>
      <c r="N89" s="22">
        <f t="shared" si="62"/>
        <v>145632.4</v>
      </c>
      <c r="O89" s="7">
        <f t="shared" si="62"/>
        <v>155287.82999999999</v>
      </c>
      <c r="P89" s="7">
        <f t="shared" si="62"/>
        <v>164729.32999999999</v>
      </c>
      <c r="Q89" s="62">
        <f t="shared" ref="Q89:R89" si="63">P89*Q$4</f>
        <v>180543.34568</v>
      </c>
      <c r="R89" s="62">
        <f t="shared" si="63"/>
        <v>192062.01113438403</v>
      </c>
      <c r="S89" s="63">
        <f t="shared" ref="S89:S93" si="64">ROUND(R89,0)</f>
        <v>192062</v>
      </c>
    </row>
    <row r="90" spans="1:19" x14ac:dyDescent="0.3">
      <c r="A90" s="21" t="s">
        <v>8</v>
      </c>
      <c r="B90" s="22">
        <v>71276.850000000006</v>
      </c>
      <c r="C90" s="22">
        <f t="shared" ref="C90:L90" si="65">C$4*B90</f>
        <v>73921.221135</v>
      </c>
      <c r="D90" s="22">
        <f t="shared" si="65"/>
        <v>78992.216904860994</v>
      </c>
      <c r="E90" s="22">
        <f t="shared" si="65"/>
        <v>79276.588885718491</v>
      </c>
      <c r="F90" s="22">
        <f t="shared" si="65"/>
        <v>74076.044654815356</v>
      </c>
      <c r="G90" s="22">
        <f t="shared" si="65"/>
        <v>72401.926045616536</v>
      </c>
      <c r="H90" s="22">
        <f t="shared" si="65"/>
        <v>71677.906785160376</v>
      </c>
      <c r="I90" s="22">
        <f t="shared" si="65"/>
        <v>66932.829355982758</v>
      </c>
      <c r="J90" s="22">
        <f t="shared" si="65"/>
        <v>64844.525080076099</v>
      </c>
      <c r="K90" s="22">
        <f t="shared" si="65"/>
        <v>66238.682369297734</v>
      </c>
      <c r="L90" s="22">
        <f t="shared" si="65"/>
        <v>63880.58527695074</v>
      </c>
      <c r="M90" s="22">
        <f t="shared" si="62"/>
        <v>69348.759999999995</v>
      </c>
      <c r="N90" s="22">
        <f t="shared" si="62"/>
        <v>97088.26</v>
      </c>
      <c r="O90" s="7">
        <f t="shared" si="62"/>
        <v>103525.21</v>
      </c>
      <c r="P90" s="7">
        <f t="shared" si="62"/>
        <v>109819.54</v>
      </c>
      <c r="Q90" s="62">
        <f t="shared" ref="Q90:R90" si="66">P90*Q$4</f>
        <v>120362.21584</v>
      </c>
      <c r="R90" s="62">
        <f t="shared" si="66"/>
        <v>128041.32521059201</v>
      </c>
      <c r="S90" s="63">
        <f t="shared" si="64"/>
        <v>128041</v>
      </c>
    </row>
    <row r="91" spans="1:19" x14ac:dyDescent="0.3">
      <c r="A91" s="21" t="s">
        <v>9</v>
      </c>
      <c r="B91" s="22">
        <v>1412.54</v>
      </c>
      <c r="C91" s="33">
        <f t="shared" ref="C91:L91" si="67">C$4*B91</f>
        <v>1464.9452339999998</v>
      </c>
      <c r="D91" s="33">
        <f t="shared" si="67"/>
        <v>1565.4404770523997</v>
      </c>
      <c r="E91" s="33">
        <f t="shared" si="67"/>
        <v>1571.0760627697885</v>
      </c>
      <c r="F91" s="33">
        <f t="shared" si="67"/>
        <v>1468.0134730520904</v>
      </c>
      <c r="G91" s="33">
        <f t="shared" si="67"/>
        <v>1434.8363685611132</v>
      </c>
      <c r="H91" s="33">
        <f t="shared" si="67"/>
        <v>1420.4880048755022</v>
      </c>
      <c r="I91" s="33">
        <f t="shared" si="67"/>
        <v>1326.4516989527438</v>
      </c>
      <c r="J91" s="33">
        <f t="shared" si="67"/>
        <v>1285.0664059454182</v>
      </c>
      <c r="K91" s="33">
        <f t="shared" si="67"/>
        <v>1312.6953336732447</v>
      </c>
      <c r="L91" s="33">
        <f t="shared" si="67"/>
        <v>1265.9633797944773</v>
      </c>
      <c r="M91" s="22">
        <f t="shared" si="62"/>
        <v>1374.33</v>
      </c>
      <c r="N91" s="22">
        <f t="shared" si="62"/>
        <v>1924.06</v>
      </c>
      <c r="O91" s="7">
        <f t="shared" si="62"/>
        <v>2051.63</v>
      </c>
      <c r="P91" s="7">
        <f t="shared" si="62"/>
        <v>2176.37</v>
      </c>
      <c r="Q91" s="62">
        <f t="shared" ref="Q91:R91" si="68">P91*Q$4</f>
        <v>2385.30152</v>
      </c>
      <c r="R91" s="62">
        <f t="shared" si="68"/>
        <v>2537.4837569760002</v>
      </c>
      <c r="S91" s="63">
        <f t="shared" si="64"/>
        <v>2537</v>
      </c>
    </row>
    <row r="92" spans="1:19" x14ac:dyDescent="0.3">
      <c r="A92" s="34" t="s">
        <v>10</v>
      </c>
      <c r="B92" s="35">
        <v>124644.91</v>
      </c>
      <c r="C92" s="33">
        <f t="shared" ref="C92:L92" si="69">C$4*B92</f>
        <v>129269.23616099999</v>
      </c>
      <c r="D92" s="33">
        <f t="shared" si="69"/>
        <v>138137.10576164461</v>
      </c>
      <c r="E92" s="33">
        <f t="shared" si="69"/>
        <v>138634.39934238655</v>
      </c>
      <c r="F92" s="33">
        <f t="shared" si="69"/>
        <v>129539.98274552599</v>
      </c>
      <c r="G92" s="33">
        <f t="shared" si="69"/>
        <v>126612.37913547711</v>
      </c>
      <c r="H92" s="33">
        <f t="shared" si="69"/>
        <v>125346.25534412234</v>
      </c>
      <c r="I92" s="33">
        <f t="shared" si="69"/>
        <v>117048.33324034144</v>
      </c>
      <c r="J92" s="33">
        <f t="shared" si="69"/>
        <v>113396.42524324279</v>
      </c>
      <c r="K92" s="33">
        <f t="shared" si="69"/>
        <v>115834.44838597252</v>
      </c>
      <c r="L92" s="33">
        <f t="shared" si="69"/>
        <v>111710.7420234319</v>
      </c>
      <c r="M92" s="22">
        <f t="shared" si="62"/>
        <v>121273.18</v>
      </c>
      <c r="N92" s="22">
        <f t="shared" si="62"/>
        <v>169782.45</v>
      </c>
      <c r="O92" s="7">
        <f t="shared" si="62"/>
        <v>181039.03</v>
      </c>
      <c r="P92" s="7">
        <f t="shared" si="62"/>
        <v>192046.2</v>
      </c>
      <c r="Q92" s="62">
        <f t="shared" ref="Q92:R92" si="70">P92*Q$4</f>
        <v>210482.63520000002</v>
      </c>
      <c r="R92" s="62">
        <f t="shared" si="70"/>
        <v>223911.42732576004</v>
      </c>
      <c r="S92" s="63">
        <f t="shared" si="64"/>
        <v>223911</v>
      </c>
    </row>
    <row r="93" spans="1:19" x14ac:dyDescent="0.3">
      <c r="A93" s="34" t="s">
        <v>49</v>
      </c>
      <c r="B93" s="35">
        <v>229167.18</v>
      </c>
      <c r="C93" s="33">
        <f t="shared" ref="C93:L93" si="71">C$4*B93</f>
        <v>237669.28237799997</v>
      </c>
      <c r="D93" s="33">
        <f t="shared" si="71"/>
        <v>253973.39514913078</v>
      </c>
      <c r="E93" s="33">
        <f t="shared" si="71"/>
        <v>254887.69937166767</v>
      </c>
      <c r="F93" s="33">
        <f t="shared" si="71"/>
        <v>238167.06629288627</v>
      </c>
      <c r="G93" s="33">
        <f t="shared" si="71"/>
        <v>232784.49059466706</v>
      </c>
      <c r="H93" s="33">
        <f t="shared" si="71"/>
        <v>230456.6456887204</v>
      </c>
      <c r="I93" s="33">
        <f t="shared" si="71"/>
        <v>215200.41574412709</v>
      </c>
      <c r="J93" s="33">
        <f t="shared" si="71"/>
        <v>208486.16277291032</v>
      </c>
      <c r="K93" s="33">
        <f t="shared" si="71"/>
        <v>212968.61527252791</v>
      </c>
      <c r="L93" s="33">
        <f t="shared" si="71"/>
        <v>205386.93256882593</v>
      </c>
      <c r="M93" s="22">
        <f t="shared" si="62"/>
        <v>222968.05</v>
      </c>
      <c r="N93" s="22">
        <f t="shared" si="62"/>
        <v>312155.27</v>
      </c>
      <c r="O93" s="7">
        <f t="shared" si="62"/>
        <v>332851.15999999997</v>
      </c>
      <c r="P93" s="7">
        <f t="shared" si="62"/>
        <v>353088.51</v>
      </c>
      <c r="Q93" s="62">
        <f t="shared" ref="Q93:R93" si="72">P93*Q$4</f>
        <v>386985.00696000003</v>
      </c>
      <c r="R93" s="62">
        <f t="shared" si="72"/>
        <v>411674.65040404804</v>
      </c>
      <c r="S93" s="63">
        <f t="shared" si="64"/>
        <v>411675</v>
      </c>
    </row>
    <row r="94" spans="1:19" x14ac:dyDescent="0.3">
      <c r="A94" s="107" t="s">
        <v>105</v>
      </c>
      <c r="B94" s="107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1"/>
      <c r="N94" s="13"/>
    </row>
    <row r="95" spans="1:19" x14ac:dyDescent="0.3">
      <c r="A95" s="36" t="s">
        <v>21</v>
      </c>
      <c r="B95" s="33">
        <v>96833.52</v>
      </c>
      <c r="C95" s="33">
        <f t="shared" ref="C95:L95" si="73">C$4*B95</f>
        <v>100426.043592</v>
      </c>
      <c r="D95" s="33">
        <f t="shared" si="73"/>
        <v>107315.2701824112</v>
      </c>
      <c r="E95" s="33">
        <f t="shared" si="73"/>
        <v>107701.60515506788</v>
      </c>
      <c r="F95" s="33">
        <f t="shared" si="73"/>
        <v>100636.37985689544</v>
      </c>
      <c r="G95" s="33">
        <f t="shared" si="73"/>
        <v>98361.997672129612</v>
      </c>
      <c r="H95" s="33">
        <f t="shared" si="73"/>
        <v>97378.377695408315</v>
      </c>
      <c r="I95" s="33">
        <f t="shared" si="73"/>
        <v>90931.929091972284</v>
      </c>
      <c r="J95" s="33">
        <f t="shared" si="73"/>
        <v>88094.852904302752</v>
      </c>
      <c r="K95" s="33">
        <f t="shared" si="73"/>
        <v>89988.89224174527</v>
      </c>
      <c r="L95" s="33">
        <f t="shared" si="73"/>
        <v>86785.287677939137</v>
      </c>
      <c r="M95" s="22">
        <f t="shared" ref="M95:P100" si="74">ROUND(M$4*L95,2)</f>
        <v>94214.11</v>
      </c>
      <c r="N95" s="22">
        <f t="shared" si="74"/>
        <v>131899.75</v>
      </c>
      <c r="O95" s="7">
        <f t="shared" si="74"/>
        <v>140644.70000000001</v>
      </c>
      <c r="P95" s="7">
        <f t="shared" si="74"/>
        <v>149195.9</v>
      </c>
      <c r="Q95" s="62">
        <f t="shared" ref="Q95:R95" si="75">P95*Q$4</f>
        <v>163518.7064</v>
      </c>
      <c r="R95" s="62">
        <f t="shared" si="75"/>
        <v>173951.19986832002</v>
      </c>
      <c r="S95" s="63">
        <f t="shared" ref="S95:S100" si="76">ROUND(R95,0)</f>
        <v>173951</v>
      </c>
    </row>
    <row r="96" spans="1:19" x14ac:dyDescent="0.3">
      <c r="A96" s="21" t="s">
        <v>22</v>
      </c>
      <c r="B96" s="22">
        <v>64555.68</v>
      </c>
      <c r="C96" s="33">
        <f t="shared" ref="C96:L96" si="77">C$4*B96</f>
        <v>66950.695727999992</v>
      </c>
      <c r="D96" s="33">
        <f t="shared" si="77"/>
        <v>71543.513454940796</v>
      </c>
      <c r="E96" s="33">
        <f t="shared" si="77"/>
        <v>71801.070103378588</v>
      </c>
      <c r="F96" s="33">
        <f t="shared" si="77"/>
        <v>67090.919904596958</v>
      </c>
      <c r="G96" s="33">
        <f t="shared" si="77"/>
        <v>65574.665114753065</v>
      </c>
      <c r="H96" s="33">
        <f t="shared" si="77"/>
        <v>64918.918463605536</v>
      </c>
      <c r="I96" s="33">
        <f t="shared" si="77"/>
        <v>60621.286061314844</v>
      </c>
      <c r="J96" s="33">
        <f t="shared" si="77"/>
        <v>58729.901936201823</v>
      </c>
      <c r="K96" s="33">
        <f t="shared" si="77"/>
        <v>59992.594827830166</v>
      </c>
      <c r="L96" s="33">
        <f t="shared" si="77"/>
        <v>57856.858451959415</v>
      </c>
      <c r="M96" s="22">
        <f t="shared" si="74"/>
        <v>62809.41</v>
      </c>
      <c r="N96" s="22">
        <f t="shared" si="74"/>
        <v>87933.17</v>
      </c>
      <c r="O96" s="7">
        <f t="shared" si="74"/>
        <v>93763.14</v>
      </c>
      <c r="P96" s="7">
        <f t="shared" si="74"/>
        <v>99463.94</v>
      </c>
      <c r="Q96" s="62">
        <f t="shared" ref="Q96:R96" si="78">P96*Q$4</f>
        <v>109012.47824000001</v>
      </c>
      <c r="R96" s="62">
        <f t="shared" si="78"/>
        <v>115967.47435171202</v>
      </c>
      <c r="S96" s="63">
        <f t="shared" si="76"/>
        <v>115967</v>
      </c>
    </row>
    <row r="97" spans="1:19" x14ac:dyDescent="0.3">
      <c r="A97" s="21" t="s">
        <v>6</v>
      </c>
      <c r="B97" s="22">
        <v>1415.34</v>
      </c>
      <c r="C97" s="33">
        <f t="shared" ref="C97:L97" si="79">C$4*B97</f>
        <v>1467.8491139999999</v>
      </c>
      <c r="D97" s="33">
        <f t="shared" si="79"/>
        <v>1568.5435632203998</v>
      </c>
      <c r="E97" s="33">
        <f t="shared" si="79"/>
        <v>1574.1903200479933</v>
      </c>
      <c r="F97" s="33">
        <f t="shared" si="79"/>
        <v>1470.923435052845</v>
      </c>
      <c r="G97" s="33">
        <f t="shared" si="79"/>
        <v>1437.6805654206507</v>
      </c>
      <c r="H97" s="33">
        <f t="shared" si="79"/>
        <v>1423.3037597664443</v>
      </c>
      <c r="I97" s="33">
        <f t="shared" si="79"/>
        <v>1329.0810508699055</v>
      </c>
      <c r="J97" s="33">
        <f t="shared" si="79"/>
        <v>1287.6137220827645</v>
      </c>
      <c r="K97" s="33">
        <f t="shared" si="79"/>
        <v>1315.2974171075441</v>
      </c>
      <c r="L97" s="33">
        <f t="shared" si="79"/>
        <v>1268.4728290585156</v>
      </c>
      <c r="M97" s="22">
        <f t="shared" si="74"/>
        <v>1377.05</v>
      </c>
      <c r="N97" s="22">
        <f t="shared" si="74"/>
        <v>1927.87</v>
      </c>
      <c r="O97" s="7">
        <f t="shared" si="74"/>
        <v>2055.69</v>
      </c>
      <c r="P97" s="7">
        <f t="shared" si="74"/>
        <v>2180.6799999999998</v>
      </c>
      <c r="Q97" s="62">
        <f t="shared" ref="Q97:R97" si="80">P97*Q$4</f>
        <v>2390.0252799999998</v>
      </c>
      <c r="R97" s="62">
        <f t="shared" si="80"/>
        <v>2542.5088928639998</v>
      </c>
      <c r="S97" s="63">
        <f t="shared" si="76"/>
        <v>2543</v>
      </c>
    </row>
    <row r="98" spans="1:19" x14ac:dyDescent="0.3">
      <c r="A98" s="21" t="s">
        <v>10</v>
      </c>
      <c r="B98" s="22">
        <v>109147.16</v>
      </c>
      <c r="C98" s="33">
        <f t="shared" ref="C98:L98" si="81">C$4*B98</f>
        <v>113196.519636</v>
      </c>
      <c r="D98" s="33">
        <f t="shared" si="81"/>
        <v>120961.8008830296</v>
      </c>
      <c r="E98" s="33">
        <f t="shared" si="81"/>
        <v>121397.26336620851</v>
      </c>
      <c r="F98" s="33">
        <f t="shared" si="81"/>
        <v>113433.60288938523</v>
      </c>
      <c r="G98" s="33">
        <f t="shared" si="81"/>
        <v>110870.00346408514</v>
      </c>
      <c r="H98" s="33">
        <f t="shared" si="81"/>
        <v>109761.30342944429</v>
      </c>
      <c r="I98" s="33">
        <f t="shared" si="81"/>
        <v>102495.10514241508</v>
      </c>
      <c r="J98" s="33">
        <f t="shared" si="81"/>
        <v>99297.257861971724</v>
      </c>
      <c r="K98" s="33">
        <f t="shared" si="81"/>
        <v>101432.14890600412</v>
      </c>
      <c r="L98" s="33">
        <f t="shared" si="81"/>
        <v>97821.164404950381</v>
      </c>
      <c r="M98" s="22">
        <f t="shared" si="74"/>
        <v>106194.66</v>
      </c>
      <c r="N98" s="22">
        <f t="shared" si="74"/>
        <v>148672.51999999999</v>
      </c>
      <c r="O98" s="7">
        <f t="shared" si="74"/>
        <v>158529.51</v>
      </c>
      <c r="P98" s="7">
        <f t="shared" si="74"/>
        <v>168168.1</v>
      </c>
      <c r="Q98" s="62">
        <f t="shared" ref="Q98:R98" si="82">P98*Q$4</f>
        <v>184312.23760000002</v>
      </c>
      <c r="R98" s="62">
        <f t="shared" si="82"/>
        <v>196071.35835888004</v>
      </c>
      <c r="S98" s="63">
        <f t="shared" si="76"/>
        <v>196071</v>
      </c>
    </row>
    <row r="99" spans="1:19" x14ac:dyDescent="0.3">
      <c r="A99" s="21" t="s">
        <v>51</v>
      </c>
      <c r="B99" s="22">
        <v>229167.18</v>
      </c>
      <c r="C99" s="33">
        <f t="shared" ref="C99:L99" si="83">C$4*B99</f>
        <v>237669.28237799997</v>
      </c>
      <c r="D99" s="33">
        <f t="shared" si="83"/>
        <v>253973.39514913078</v>
      </c>
      <c r="E99" s="33">
        <f t="shared" si="83"/>
        <v>254887.69937166767</v>
      </c>
      <c r="F99" s="33">
        <f t="shared" si="83"/>
        <v>238167.06629288627</v>
      </c>
      <c r="G99" s="33">
        <f t="shared" si="83"/>
        <v>232784.49059466706</v>
      </c>
      <c r="H99" s="33">
        <f t="shared" si="83"/>
        <v>230456.6456887204</v>
      </c>
      <c r="I99" s="33">
        <f t="shared" si="83"/>
        <v>215200.41574412709</v>
      </c>
      <c r="J99" s="33">
        <f t="shared" si="83"/>
        <v>208486.16277291032</v>
      </c>
      <c r="K99" s="33">
        <f t="shared" si="83"/>
        <v>212968.61527252791</v>
      </c>
      <c r="L99" s="33">
        <f t="shared" si="83"/>
        <v>205386.93256882593</v>
      </c>
      <c r="M99" s="22">
        <f t="shared" si="74"/>
        <v>222968.05</v>
      </c>
      <c r="N99" s="22">
        <f t="shared" si="74"/>
        <v>312155.27</v>
      </c>
      <c r="O99" s="7">
        <f t="shared" si="74"/>
        <v>332851.15999999997</v>
      </c>
      <c r="P99" s="7">
        <f t="shared" si="74"/>
        <v>353088.51</v>
      </c>
      <c r="Q99" s="62">
        <f t="shared" ref="Q99:R99" si="84">P99*Q$4</f>
        <v>386985.00696000003</v>
      </c>
      <c r="R99" s="62">
        <f t="shared" si="84"/>
        <v>411674.65040404804</v>
      </c>
      <c r="S99" s="63">
        <f t="shared" si="76"/>
        <v>411675</v>
      </c>
    </row>
    <row r="100" spans="1:19" x14ac:dyDescent="0.3">
      <c r="A100" s="34" t="s">
        <v>20</v>
      </c>
      <c r="B100" s="35">
        <v>128948.97</v>
      </c>
      <c r="C100" s="33">
        <f t="shared" ref="C100:L100" si="85">C$4*B100</f>
        <v>133732.97678699999</v>
      </c>
      <c r="D100" s="33">
        <f t="shared" si="85"/>
        <v>142907.05899458818</v>
      </c>
      <c r="E100" s="33">
        <f t="shared" si="85"/>
        <v>143421.5244069687</v>
      </c>
      <c r="F100" s="33">
        <f t="shared" si="85"/>
        <v>134013.07240587156</v>
      </c>
      <c r="G100" s="33">
        <f t="shared" si="85"/>
        <v>130984.37696949886</v>
      </c>
      <c r="H100" s="33">
        <f t="shared" si="85"/>
        <v>129674.53319980387</v>
      </c>
      <c r="I100" s="33">
        <f t="shared" si="85"/>
        <v>121090.07910197685</v>
      </c>
      <c r="J100" s="33">
        <f t="shared" si="85"/>
        <v>117312.06863399518</v>
      </c>
      <c r="K100" s="33">
        <f t="shared" si="85"/>
        <v>119834.27810962609</v>
      </c>
      <c r="L100" s="33">
        <f t="shared" si="85"/>
        <v>115568.1778089234</v>
      </c>
      <c r="M100" s="22">
        <f t="shared" si="74"/>
        <v>125460.81</v>
      </c>
      <c r="N100" s="22">
        <f t="shared" si="74"/>
        <v>175645.13</v>
      </c>
      <c r="O100" s="7">
        <f t="shared" si="74"/>
        <v>187290.4</v>
      </c>
      <c r="P100" s="7">
        <f t="shared" si="74"/>
        <v>198677.66</v>
      </c>
      <c r="Q100" s="62">
        <f t="shared" ref="Q100:R100" si="86">P100*Q$4</f>
        <v>217750.71536000003</v>
      </c>
      <c r="R100" s="62">
        <f t="shared" si="86"/>
        <v>231643.21099996805</v>
      </c>
      <c r="S100" s="63">
        <f t="shared" si="76"/>
        <v>231643</v>
      </c>
    </row>
    <row r="101" spans="1:19" x14ac:dyDescent="0.3">
      <c r="A101" s="109" t="s">
        <v>107</v>
      </c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3"/>
    </row>
    <row r="102" spans="1:19" x14ac:dyDescent="0.3">
      <c r="A102" s="102" t="s">
        <v>110</v>
      </c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3"/>
    </row>
    <row r="103" spans="1:19" x14ac:dyDescent="0.3">
      <c r="A103" s="106" t="s">
        <v>171</v>
      </c>
      <c r="B103" s="103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3"/>
    </row>
    <row r="104" spans="1:19" x14ac:dyDescent="0.3">
      <c r="A104" s="36" t="s">
        <v>11</v>
      </c>
      <c r="B104" s="33">
        <v>40430.980000000003</v>
      </c>
      <c r="C104" s="33">
        <f t="shared" ref="C104:L104" si="87">C$4*B104</f>
        <v>41930.969358000002</v>
      </c>
      <c r="D104" s="33">
        <f t="shared" si="87"/>
        <v>44807.4338559588</v>
      </c>
      <c r="E104" s="33">
        <f t="shared" si="87"/>
        <v>44968.740617840253</v>
      </c>
      <c r="F104" s="33">
        <f t="shared" si="87"/>
        <v>42018.79123330993</v>
      </c>
      <c r="G104" s="33">
        <f t="shared" si="87"/>
        <v>41069.166551437127</v>
      </c>
      <c r="H104" s="33">
        <f t="shared" si="87"/>
        <v>40658.474885922755</v>
      </c>
      <c r="I104" s="33">
        <f t="shared" si="87"/>
        <v>37966.883848474667</v>
      </c>
      <c r="J104" s="33">
        <f t="shared" si="87"/>
        <v>36782.317072402257</v>
      </c>
      <c r="K104" s="33">
        <f t="shared" si="87"/>
        <v>37573.13688945891</v>
      </c>
      <c r="L104" s="33">
        <f t="shared" si="87"/>
        <v>36235.533216194177</v>
      </c>
      <c r="M104" s="22">
        <f t="shared" ref="M104:P106" si="88">ROUND(M$4*L104,2)</f>
        <v>39337.29</v>
      </c>
      <c r="N104" s="22">
        <f t="shared" si="88"/>
        <v>55072.21</v>
      </c>
      <c r="O104" s="7">
        <f t="shared" si="88"/>
        <v>58723.5</v>
      </c>
      <c r="P104" s="7">
        <f t="shared" si="88"/>
        <v>62293.89</v>
      </c>
      <c r="Q104" s="62">
        <f t="shared" ref="Q104:R104" si="89">P104*Q$4</f>
        <v>68274.103440000006</v>
      </c>
      <c r="R104" s="62">
        <f t="shared" si="89"/>
        <v>72629.991239472016</v>
      </c>
      <c r="S104" s="63">
        <f t="shared" ref="S104:S106" si="90">ROUND(R104,0)</f>
        <v>72630</v>
      </c>
    </row>
    <row r="105" spans="1:19" x14ac:dyDescent="0.3">
      <c r="A105" s="21" t="s">
        <v>12</v>
      </c>
      <c r="B105" s="22">
        <v>26953.99</v>
      </c>
      <c r="C105" s="33">
        <f t="shared" ref="C105:L105" si="91">C$4*B105</f>
        <v>27953.983028999999</v>
      </c>
      <c r="D105" s="33">
        <f t="shared" si="91"/>
        <v>29871.6262647894</v>
      </c>
      <c r="E105" s="33">
        <f t="shared" si="91"/>
        <v>29979.164119342644</v>
      </c>
      <c r="F105" s="33">
        <f t="shared" si="91"/>
        <v>28012.530953113768</v>
      </c>
      <c r="G105" s="33">
        <f t="shared" si="91"/>
        <v>27379.447753573397</v>
      </c>
      <c r="H105" s="33">
        <f t="shared" si="91"/>
        <v>27105.653276037661</v>
      </c>
      <c r="I105" s="33">
        <f t="shared" si="91"/>
        <v>25311.259029163968</v>
      </c>
      <c r="J105" s="33">
        <f t="shared" si="91"/>
        <v>24521.547747454053</v>
      </c>
      <c r="K105" s="33">
        <f t="shared" si="91"/>
        <v>25048.761024024316</v>
      </c>
      <c r="L105" s="33">
        <f t="shared" si="91"/>
        <v>24157.025131569051</v>
      </c>
      <c r="M105" s="22">
        <f t="shared" si="88"/>
        <v>26224.87</v>
      </c>
      <c r="N105" s="22">
        <f t="shared" si="88"/>
        <v>36714.82</v>
      </c>
      <c r="O105" s="7">
        <f t="shared" si="88"/>
        <v>39149.01</v>
      </c>
      <c r="P105" s="7">
        <f t="shared" si="88"/>
        <v>41529.269999999997</v>
      </c>
      <c r="Q105" s="62">
        <f t="shared" ref="Q105:R105" si="92">P105*Q$4</f>
        <v>45516.079919999996</v>
      </c>
      <c r="R105" s="62">
        <f t="shared" si="92"/>
        <v>48420.005818896003</v>
      </c>
      <c r="S105" s="63">
        <f t="shared" si="90"/>
        <v>48420</v>
      </c>
    </row>
    <row r="106" spans="1:19" x14ac:dyDescent="0.3">
      <c r="A106" s="21" t="s">
        <v>13</v>
      </c>
      <c r="B106" s="22">
        <v>993.58</v>
      </c>
      <c r="C106" s="33">
        <f t="shared" ref="C106:L106" si="93">C$4*B106</f>
        <v>1030.441818</v>
      </c>
      <c r="D106" s="33">
        <f t="shared" si="93"/>
        <v>1101.1301267148001</v>
      </c>
      <c r="E106" s="33">
        <f t="shared" si="93"/>
        <v>1105.0941951709735</v>
      </c>
      <c r="F106" s="33">
        <f t="shared" si="93"/>
        <v>1032.6000159677576</v>
      </c>
      <c r="G106" s="33">
        <f t="shared" si="93"/>
        <v>1009.2632556068863</v>
      </c>
      <c r="H106" s="33">
        <f t="shared" si="93"/>
        <v>999.17062305081743</v>
      </c>
      <c r="I106" s="33">
        <f t="shared" si="93"/>
        <v>933.02552780485325</v>
      </c>
      <c r="J106" s="33">
        <f t="shared" si="93"/>
        <v>903.91513133734179</v>
      </c>
      <c r="K106" s="33">
        <f t="shared" si="93"/>
        <v>923.34930666109472</v>
      </c>
      <c r="L106" s="33">
        <f t="shared" si="93"/>
        <v>890.47807134395975</v>
      </c>
      <c r="M106" s="22">
        <f t="shared" si="88"/>
        <v>966.7</v>
      </c>
      <c r="N106" s="22">
        <f t="shared" si="88"/>
        <v>1353.38</v>
      </c>
      <c r="O106" s="7">
        <f t="shared" si="88"/>
        <v>1443.11</v>
      </c>
      <c r="P106" s="7">
        <f t="shared" si="88"/>
        <v>1530.85</v>
      </c>
      <c r="Q106" s="62">
        <f t="shared" ref="Q106:R106" si="94">P106*Q$4</f>
        <v>1677.8116</v>
      </c>
      <c r="R106" s="62">
        <f t="shared" si="94"/>
        <v>1784.8559800800001</v>
      </c>
      <c r="S106" s="63">
        <f t="shared" si="90"/>
        <v>1785</v>
      </c>
    </row>
    <row r="107" spans="1:19" x14ac:dyDescent="0.3">
      <c r="A107" s="106" t="s">
        <v>108</v>
      </c>
      <c r="B107" s="103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3"/>
    </row>
    <row r="108" spans="1:19" x14ac:dyDescent="0.3">
      <c r="A108" s="36" t="s">
        <v>11</v>
      </c>
      <c r="B108" s="33">
        <v>42375.97</v>
      </c>
      <c r="C108" s="33">
        <f t="shared" ref="C108:L108" si="95">C$4*B108</f>
        <v>43948.118487</v>
      </c>
      <c r="D108" s="33">
        <f t="shared" si="95"/>
        <v>46962.959415208199</v>
      </c>
      <c r="E108" s="33">
        <f t="shared" si="95"/>
        <v>47132.026069102954</v>
      </c>
      <c r="F108" s="33">
        <f t="shared" si="95"/>
        <v>44040.165158969801</v>
      </c>
      <c r="G108" s="33">
        <f t="shared" si="95"/>
        <v>43044.857426377086</v>
      </c>
      <c r="H108" s="33">
        <f t="shared" si="95"/>
        <v>42614.408852113316</v>
      </c>
      <c r="I108" s="33">
        <f t="shared" si="95"/>
        <v>39793.334986103415</v>
      </c>
      <c r="J108" s="33">
        <f t="shared" si="95"/>
        <v>38551.78293453699</v>
      </c>
      <c r="K108" s="33">
        <f t="shared" si="95"/>
        <v>39380.646267629541</v>
      </c>
      <c r="L108" s="33">
        <f t="shared" si="95"/>
        <v>37978.695260501932</v>
      </c>
      <c r="M108" s="22">
        <f t="shared" ref="M108:P110" si="96">ROUND(M$4*L108,2)</f>
        <v>41229.67</v>
      </c>
      <c r="N108" s="22">
        <f t="shared" si="96"/>
        <v>57721.54</v>
      </c>
      <c r="O108" s="7">
        <f t="shared" si="96"/>
        <v>61548.480000000003</v>
      </c>
      <c r="P108" s="7">
        <f t="shared" si="96"/>
        <v>65290.63</v>
      </c>
      <c r="Q108" s="62">
        <f t="shared" ref="Q108:R108" si="97">P108*Q$4</f>
        <v>71558.530480000001</v>
      </c>
      <c r="R108" s="62">
        <f t="shared" si="97"/>
        <v>76123.964724624006</v>
      </c>
      <c r="S108" s="63">
        <f t="shared" ref="S108:S110" si="98">ROUND(R108,0)</f>
        <v>76124</v>
      </c>
    </row>
    <row r="109" spans="1:19" x14ac:dyDescent="0.3">
      <c r="A109" s="21" t="s">
        <v>12</v>
      </c>
      <c r="B109" s="22">
        <v>28635.98</v>
      </c>
      <c r="C109" s="33">
        <f t="shared" ref="C109:L109" si="99">C$4*B109</f>
        <v>29698.374857999996</v>
      </c>
      <c r="D109" s="33">
        <f t="shared" si="99"/>
        <v>31735.683373258795</v>
      </c>
      <c r="E109" s="33">
        <f t="shared" si="99"/>
        <v>31849.931833402527</v>
      </c>
      <c r="F109" s="33">
        <f t="shared" si="99"/>
        <v>29760.576305131322</v>
      </c>
      <c r="G109" s="33">
        <f t="shared" si="99"/>
        <v>29087.987280635356</v>
      </c>
      <c r="H109" s="33">
        <f t="shared" si="99"/>
        <v>28797.107407829004</v>
      </c>
      <c r="I109" s="33">
        <f t="shared" si="99"/>
        <v>26890.738897430721</v>
      </c>
      <c r="J109" s="33">
        <f t="shared" si="99"/>
        <v>26051.747843830883</v>
      </c>
      <c r="K109" s="33">
        <f t="shared" si="99"/>
        <v>26611.860422473248</v>
      </c>
      <c r="L109" s="33">
        <f t="shared" si="99"/>
        <v>25664.478191433202</v>
      </c>
      <c r="M109" s="22">
        <f t="shared" si="96"/>
        <v>27861.360000000001</v>
      </c>
      <c r="N109" s="22">
        <f t="shared" si="96"/>
        <v>39005.9</v>
      </c>
      <c r="O109" s="7">
        <f t="shared" si="96"/>
        <v>41591.99</v>
      </c>
      <c r="P109" s="7">
        <f t="shared" si="96"/>
        <v>44120.78</v>
      </c>
      <c r="Q109" s="62">
        <f t="shared" ref="Q109:R109" si="100">P109*Q$4</f>
        <v>48356.374880000003</v>
      </c>
      <c r="R109" s="62">
        <f t="shared" si="100"/>
        <v>51441.511597344004</v>
      </c>
      <c r="S109" s="63">
        <f t="shared" si="98"/>
        <v>51442</v>
      </c>
    </row>
    <row r="110" spans="1:19" x14ac:dyDescent="0.3">
      <c r="A110" s="21" t="s">
        <v>13</v>
      </c>
      <c r="B110" s="22">
        <v>973.48</v>
      </c>
      <c r="C110" s="33">
        <f t="shared" ref="C110:L110" si="101">C$4*B110</f>
        <v>1009.596108</v>
      </c>
      <c r="D110" s="33">
        <f t="shared" si="101"/>
        <v>1078.8544010087999</v>
      </c>
      <c r="E110" s="33">
        <f t="shared" si="101"/>
        <v>1082.7382768524317</v>
      </c>
      <c r="F110" s="33">
        <f t="shared" si="101"/>
        <v>1011.7106458909121</v>
      </c>
      <c r="G110" s="33">
        <f t="shared" si="101"/>
        <v>988.84598529377752</v>
      </c>
      <c r="H110" s="33">
        <f t="shared" si="101"/>
        <v>978.95752544083973</v>
      </c>
      <c r="I110" s="33">
        <f t="shared" si="101"/>
        <v>914.15053725665609</v>
      </c>
      <c r="J110" s="33">
        <f t="shared" si="101"/>
        <v>885.62904049424844</v>
      </c>
      <c r="K110" s="33">
        <f t="shared" si="101"/>
        <v>904.6700648648748</v>
      </c>
      <c r="L110" s="33">
        <f t="shared" si="101"/>
        <v>872.46381055568531</v>
      </c>
      <c r="M110" s="22">
        <f t="shared" si="96"/>
        <v>947.15</v>
      </c>
      <c r="N110" s="22">
        <f t="shared" si="96"/>
        <v>1326.01</v>
      </c>
      <c r="O110" s="7">
        <f t="shared" si="96"/>
        <v>1413.92</v>
      </c>
      <c r="P110" s="7">
        <f t="shared" si="96"/>
        <v>1499.89</v>
      </c>
      <c r="Q110" s="62">
        <f t="shared" ref="Q110:R110" si="102">P110*Q$4</f>
        <v>1643.8794400000002</v>
      </c>
      <c r="R110" s="62">
        <f t="shared" si="102"/>
        <v>1748.7589482720002</v>
      </c>
      <c r="S110" s="63">
        <f t="shared" si="98"/>
        <v>1749</v>
      </c>
    </row>
    <row r="111" spans="1:19" x14ac:dyDescent="0.3">
      <c r="A111" s="106" t="s">
        <v>109</v>
      </c>
      <c r="B111" s="103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3"/>
    </row>
    <row r="112" spans="1:19" x14ac:dyDescent="0.3">
      <c r="A112" s="37" t="s">
        <v>71</v>
      </c>
      <c r="B112" s="38">
        <f>C112/$C$4*1</f>
        <v>604.84817320097068</v>
      </c>
      <c r="C112" s="38">
        <f>D112/$D$4*1</f>
        <v>627.28804042672664</v>
      </c>
      <c r="D112" s="38">
        <v>670.32</v>
      </c>
      <c r="E112" s="33">
        <f t="shared" ref="E112:L113" si="103">E$4*D112</f>
        <v>672.73315200000013</v>
      </c>
      <c r="F112" s="33">
        <f t="shared" si="103"/>
        <v>628.6018572288001</v>
      </c>
      <c r="G112" s="33">
        <f t="shared" si="103"/>
        <v>614.39545525542928</v>
      </c>
      <c r="H112" s="33">
        <f t="shared" si="103"/>
        <v>608.25150070287498</v>
      </c>
      <c r="I112" s="33">
        <f t="shared" si="103"/>
        <v>567.98525135634463</v>
      </c>
      <c r="J112" s="33">
        <f t="shared" si="103"/>
        <v>550.26411151402669</v>
      </c>
      <c r="K112" s="33">
        <f t="shared" si="103"/>
        <v>562.09478991157835</v>
      </c>
      <c r="L112" s="33">
        <f t="shared" si="103"/>
        <v>542.08421539072617</v>
      </c>
      <c r="M112" s="22">
        <f t="shared" ref="M112:P113" si="104">ROUND(M$4*L112,2)</f>
        <v>588.49</v>
      </c>
      <c r="N112" s="22">
        <f t="shared" si="104"/>
        <v>823.89</v>
      </c>
      <c r="O112" s="7">
        <f t="shared" si="104"/>
        <v>878.51</v>
      </c>
      <c r="P112" s="7">
        <f t="shared" si="104"/>
        <v>931.92</v>
      </c>
      <c r="Q112" s="62">
        <f t="shared" ref="Q112:R112" si="105">P112*Q$4</f>
        <v>1021.38432</v>
      </c>
      <c r="R112" s="62">
        <f t="shared" si="105"/>
        <v>1086.5486396160002</v>
      </c>
      <c r="S112" s="63">
        <f t="shared" ref="S112:S113" si="106">ROUND(R112,0)</f>
        <v>1087</v>
      </c>
    </row>
    <row r="113" spans="1:19" x14ac:dyDescent="0.3">
      <c r="A113" s="27" t="s">
        <v>72</v>
      </c>
      <c r="B113" s="26">
        <f>C113/$C$4*1</f>
        <v>41584.331537647464</v>
      </c>
      <c r="C113" s="26">
        <f>D113/$D$4*1</f>
        <v>43127.110237694178</v>
      </c>
      <c r="D113" s="26">
        <v>46085.63</v>
      </c>
      <c r="E113" s="22">
        <f t="shared" si="103"/>
        <v>46251.538267999997</v>
      </c>
      <c r="F113" s="33">
        <f t="shared" si="103"/>
        <v>43217.437357619194</v>
      </c>
      <c r="G113" s="33">
        <f t="shared" si="103"/>
        <v>42240.723273337004</v>
      </c>
      <c r="H113" s="33">
        <f t="shared" si="103"/>
        <v>41818.316040603633</v>
      </c>
      <c r="I113" s="33">
        <f t="shared" si="103"/>
        <v>39049.943518715671</v>
      </c>
      <c r="J113" s="33">
        <f t="shared" si="103"/>
        <v>37831.585280931744</v>
      </c>
      <c r="K113" s="33">
        <f t="shared" si="103"/>
        <v>38644.96436447178</v>
      </c>
      <c r="L113" s="33">
        <f t="shared" si="103"/>
        <v>37269.203633096586</v>
      </c>
      <c r="M113" s="22">
        <f t="shared" si="104"/>
        <v>40459.449999999997</v>
      </c>
      <c r="N113" s="22">
        <f t="shared" si="104"/>
        <v>56643.23</v>
      </c>
      <c r="O113" s="7">
        <f t="shared" si="104"/>
        <v>60398.68</v>
      </c>
      <c r="P113" s="7">
        <f t="shared" si="104"/>
        <v>64070.92</v>
      </c>
      <c r="Q113" s="62">
        <f t="shared" ref="Q113:R113" si="107">P113*Q$4</f>
        <v>70221.728320000009</v>
      </c>
      <c r="R113" s="62">
        <f t="shared" si="107"/>
        <v>74701.874586816019</v>
      </c>
      <c r="S113" s="63">
        <f t="shared" si="106"/>
        <v>74702</v>
      </c>
    </row>
    <row r="114" spans="1:19" x14ac:dyDescent="0.3">
      <c r="A114" s="39" t="s">
        <v>111</v>
      </c>
      <c r="B114" s="107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1"/>
      <c r="N114" s="13"/>
    </row>
    <row r="115" spans="1:19" x14ac:dyDescent="0.3">
      <c r="A115" s="106" t="s">
        <v>172</v>
      </c>
      <c r="B115" s="103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3"/>
    </row>
    <row r="116" spans="1:19" x14ac:dyDescent="0.3">
      <c r="A116" s="36" t="s">
        <v>14</v>
      </c>
      <c r="B116" s="33">
        <v>22726.58</v>
      </c>
      <c r="C116" s="33">
        <f t="shared" ref="C116:L116" si="108">C$4*B116</f>
        <v>23569.736118000001</v>
      </c>
      <c r="D116" s="33">
        <f t="shared" si="108"/>
        <v>25186.6200156948</v>
      </c>
      <c r="E116" s="33">
        <f t="shared" si="108"/>
        <v>25277.291847751301</v>
      </c>
      <c r="F116" s="33">
        <f t="shared" si="108"/>
        <v>23619.101502538815</v>
      </c>
      <c r="G116" s="33">
        <f t="shared" si="108"/>
        <v>23085.309808581438</v>
      </c>
      <c r="H116" s="33">
        <f t="shared" si="108"/>
        <v>22854.456710495622</v>
      </c>
      <c r="I116" s="33">
        <f t="shared" si="108"/>
        <v>21341.491676260812</v>
      </c>
      <c r="J116" s="33">
        <f t="shared" si="108"/>
        <v>20675.637135961475</v>
      </c>
      <c r="K116" s="33">
        <f t="shared" si="108"/>
        <v>21120.163334384648</v>
      </c>
      <c r="L116" s="33">
        <f t="shared" si="108"/>
        <v>20368.285519680554</v>
      </c>
      <c r="M116" s="22">
        <f t="shared" ref="M116:P118" si="109">ROUND(M$4*L116,2)</f>
        <v>22111.81</v>
      </c>
      <c r="N116" s="22">
        <f t="shared" si="109"/>
        <v>30956.53</v>
      </c>
      <c r="O116" s="7">
        <f t="shared" si="109"/>
        <v>33008.949999999997</v>
      </c>
      <c r="P116" s="7">
        <f t="shared" si="109"/>
        <v>35015.89</v>
      </c>
      <c r="Q116" s="62">
        <f t="shared" ref="Q116:R116" si="110">P116*Q$4</f>
        <v>38377.415440000004</v>
      </c>
      <c r="R116" s="62">
        <f t="shared" si="110"/>
        <v>40825.894545072006</v>
      </c>
      <c r="S116" s="63">
        <f t="shared" ref="S116:S118" si="111">ROUND(R116,0)</f>
        <v>40826</v>
      </c>
    </row>
    <row r="117" spans="1:19" x14ac:dyDescent="0.3">
      <c r="A117" s="21" t="s">
        <v>15</v>
      </c>
      <c r="B117" s="22">
        <v>15151.05</v>
      </c>
      <c r="C117" s="33">
        <f t="shared" ref="C117:L117" si="112">C$4*B117</f>
        <v>15713.153954999998</v>
      </c>
      <c r="D117" s="33">
        <f t="shared" si="112"/>
        <v>16791.076316312996</v>
      </c>
      <c r="E117" s="33">
        <f t="shared" si="112"/>
        <v>16851.524191051725</v>
      </c>
      <c r="F117" s="33">
        <f t="shared" si="112"/>
        <v>15746.064204118733</v>
      </c>
      <c r="G117" s="33">
        <f t="shared" si="112"/>
        <v>15390.203153105651</v>
      </c>
      <c r="H117" s="33">
        <f t="shared" si="112"/>
        <v>15236.301121574594</v>
      </c>
      <c r="I117" s="33">
        <f t="shared" si="112"/>
        <v>14227.657987326354</v>
      </c>
      <c r="J117" s="33">
        <f t="shared" si="112"/>
        <v>13783.755058121773</v>
      </c>
      <c r="K117" s="33">
        <f t="shared" si="112"/>
        <v>14080.105791871392</v>
      </c>
      <c r="L117" s="33">
        <f t="shared" si="112"/>
        <v>13578.854025680772</v>
      </c>
      <c r="M117" s="22">
        <f t="shared" si="109"/>
        <v>14741.2</v>
      </c>
      <c r="N117" s="22">
        <f t="shared" si="109"/>
        <v>20637.68</v>
      </c>
      <c r="O117" s="7">
        <f t="shared" si="109"/>
        <v>22005.96</v>
      </c>
      <c r="P117" s="7">
        <f t="shared" si="109"/>
        <v>23343.919999999998</v>
      </c>
      <c r="Q117" s="62">
        <f t="shared" ref="Q117:R117" si="113">P117*Q$4</f>
        <v>25584.936320000001</v>
      </c>
      <c r="R117" s="62">
        <f t="shared" si="113"/>
        <v>27217.255257216002</v>
      </c>
      <c r="S117" s="63">
        <f t="shared" si="111"/>
        <v>27217</v>
      </c>
    </row>
    <row r="118" spans="1:19" x14ac:dyDescent="0.3">
      <c r="A118" s="34" t="s">
        <v>16</v>
      </c>
      <c r="B118" s="35">
        <v>1041.0999999999999</v>
      </c>
      <c r="C118" s="33">
        <f t="shared" ref="C118:L118" si="114">C$4*B118</f>
        <v>1079.7248099999997</v>
      </c>
      <c r="D118" s="33">
        <f t="shared" si="114"/>
        <v>1153.7939319659997</v>
      </c>
      <c r="E118" s="33">
        <f t="shared" si="114"/>
        <v>1157.9475901210774</v>
      </c>
      <c r="F118" s="33">
        <f t="shared" si="114"/>
        <v>1081.9862282091347</v>
      </c>
      <c r="G118" s="33">
        <f t="shared" si="114"/>
        <v>1057.5333394516083</v>
      </c>
      <c r="H118" s="33">
        <f t="shared" si="114"/>
        <v>1046.9580060570922</v>
      </c>
      <c r="I118" s="33">
        <f t="shared" si="114"/>
        <v>977.64938605611269</v>
      </c>
      <c r="J118" s="33">
        <f t="shared" si="114"/>
        <v>947.14672521116199</v>
      </c>
      <c r="K118" s="33">
        <f t="shared" si="114"/>
        <v>967.510379803202</v>
      </c>
      <c r="L118" s="33">
        <f t="shared" si="114"/>
        <v>933.067010282208</v>
      </c>
      <c r="M118" s="22">
        <f t="shared" si="109"/>
        <v>1012.94</v>
      </c>
      <c r="N118" s="22">
        <f t="shared" si="109"/>
        <v>1418.12</v>
      </c>
      <c r="O118" s="7">
        <f t="shared" si="109"/>
        <v>1512.14</v>
      </c>
      <c r="P118" s="7">
        <f t="shared" si="109"/>
        <v>1604.08</v>
      </c>
      <c r="Q118" s="62">
        <f t="shared" ref="Q118:R118" si="115">P118*Q$4</f>
        <v>1758.07168</v>
      </c>
      <c r="R118" s="62">
        <f t="shared" si="115"/>
        <v>1870.2366531840003</v>
      </c>
      <c r="S118" s="63">
        <f t="shared" si="111"/>
        <v>1870</v>
      </c>
    </row>
    <row r="119" spans="1:19" x14ac:dyDescent="0.3">
      <c r="A119" s="106" t="s">
        <v>112</v>
      </c>
      <c r="B119" s="103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3"/>
    </row>
    <row r="120" spans="1:19" x14ac:dyDescent="0.3">
      <c r="A120" s="36" t="s">
        <v>14</v>
      </c>
      <c r="B120" s="33">
        <v>23043.83</v>
      </c>
      <c r="C120" s="33">
        <f t="shared" ref="C120:P120" si="116">C$4*B120</f>
        <v>23898.756093</v>
      </c>
      <c r="D120" s="33">
        <f t="shared" si="116"/>
        <v>25538.2107609798</v>
      </c>
      <c r="E120" s="33">
        <f t="shared" si="116"/>
        <v>25630.14831971933</v>
      </c>
      <c r="F120" s="33">
        <f t="shared" si="116"/>
        <v>23948.810589945744</v>
      </c>
      <c r="G120" s="33">
        <f t="shared" si="116"/>
        <v>23407.567470612972</v>
      </c>
      <c r="H120" s="33">
        <f t="shared" si="116"/>
        <v>23173.491795906841</v>
      </c>
      <c r="I120" s="33">
        <f t="shared" si="116"/>
        <v>21639.406639017809</v>
      </c>
      <c r="J120" s="33">
        <f t="shared" si="116"/>
        <v>20964.257151880454</v>
      </c>
      <c r="K120" s="33">
        <f t="shared" si="116"/>
        <v>21414.988680645885</v>
      </c>
      <c r="L120" s="33">
        <f t="shared" si="116"/>
        <v>20652.615083614892</v>
      </c>
      <c r="M120" s="33">
        <f t="shared" si="116"/>
        <v>22420.478934772324</v>
      </c>
      <c r="N120" s="22">
        <f t="shared" si="116"/>
        <v>31388.670508681251</v>
      </c>
      <c r="O120" s="7">
        <f t="shared" si="116"/>
        <v>33469.739363406821</v>
      </c>
      <c r="P120" s="7">
        <f t="shared" si="116"/>
        <v>35504.699516701956</v>
      </c>
      <c r="Q120" s="62">
        <f t="shared" ref="Q120:R120" si="117">P120*Q$4</f>
        <v>38913.150670305346</v>
      </c>
      <c r="R120" s="62">
        <f t="shared" si="117"/>
        <v>41395.809683070831</v>
      </c>
      <c r="S120" s="63">
        <f t="shared" ref="S120:S122" si="118">ROUND(R120,0)</f>
        <v>41396</v>
      </c>
    </row>
    <row r="121" spans="1:19" x14ac:dyDescent="0.3">
      <c r="A121" s="21" t="s">
        <v>15</v>
      </c>
      <c r="B121" s="22">
        <v>15362.55</v>
      </c>
      <c r="C121" s="33">
        <f t="shared" ref="C121:P121" si="119">C$4*B121</f>
        <v>15932.500604999997</v>
      </c>
      <c r="D121" s="33">
        <f t="shared" si="119"/>
        <v>17025.470146502998</v>
      </c>
      <c r="E121" s="33">
        <f t="shared" si="119"/>
        <v>17086.761839030409</v>
      </c>
      <c r="F121" s="33">
        <f t="shared" si="119"/>
        <v>15965.870262390014</v>
      </c>
      <c r="G121" s="33">
        <f t="shared" si="119"/>
        <v>15605.041594460001</v>
      </c>
      <c r="H121" s="33">
        <f t="shared" si="119"/>
        <v>15448.9911785154</v>
      </c>
      <c r="I121" s="33">
        <f t="shared" si="119"/>
        <v>14426.267962497679</v>
      </c>
      <c r="J121" s="33">
        <f t="shared" si="119"/>
        <v>13976.168402067751</v>
      </c>
      <c r="K121" s="33">
        <f t="shared" si="119"/>
        <v>14276.656022712208</v>
      </c>
      <c r="L121" s="33">
        <f t="shared" si="119"/>
        <v>13768.407068303653</v>
      </c>
      <c r="M121" s="33">
        <f t="shared" si="119"/>
        <v>14946.982713350444</v>
      </c>
      <c r="N121" s="22">
        <f t="shared" si="119"/>
        <v>20925.775798690622</v>
      </c>
      <c r="O121" s="7">
        <f t="shared" si="119"/>
        <v>22313.154734143809</v>
      </c>
      <c r="P121" s="7">
        <f t="shared" si="119"/>
        <v>23669.794541979751</v>
      </c>
      <c r="Q121" s="62">
        <f t="shared" ref="Q121:R121" si="120">P121*Q$4</f>
        <v>25942.094818009809</v>
      </c>
      <c r="R121" s="62">
        <f t="shared" si="120"/>
        <v>27597.200467398838</v>
      </c>
      <c r="S121" s="63">
        <f t="shared" si="118"/>
        <v>27597</v>
      </c>
    </row>
    <row r="122" spans="1:19" x14ac:dyDescent="0.3">
      <c r="A122" s="34" t="s">
        <v>16</v>
      </c>
      <c r="B122" s="35">
        <v>1029.24</v>
      </c>
      <c r="C122" s="40">
        <f t="shared" ref="C122:P122" si="121">C$4*B122</f>
        <v>1067.424804</v>
      </c>
      <c r="D122" s="40">
        <f t="shared" si="121"/>
        <v>1140.6501455544001</v>
      </c>
      <c r="E122" s="40">
        <f t="shared" si="121"/>
        <v>1144.7564860783959</v>
      </c>
      <c r="F122" s="40">
        <f t="shared" si="121"/>
        <v>1069.6604605916532</v>
      </c>
      <c r="G122" s="40">
        <f t="shared" si="121"/>
        <v>1045.4861341822818</v>
      </c>
      <c r="H122" s="40">
        <f t="shared" si="121"/>
        <v>1035.031272840459</v>
      </c>
      <c r="I122" s="40">
        <f t="shared" si="121"/>
        <v>966.51220257842056</v>
      </c>
      <c r="J122" s="40">
        <f t="shared" si="121"/>
        <v>936.35702185797379</v>
      </c>
      <c r="K122" s="40">
        <f t="shared" si="121"/>
        <v>956.4886978279203</v>
      </c>
      <c r="L122" s="40">
        <f t="shared" si="121"/>
        <v>922.4377001852464</v>
      </c>
      <c r="M122" s="40">
        <f t="shared" si="121"/>
        <v>1001.3983673211034</v>
      </c>
      <c r="N122" s="22">
        <f t="shared" si="121"/>
        <v>1401.9577142495446</v>
      </c>
      <c r="O122" s="7">
        <f t="shared" si="121"/>
        <v>1494.9075107042893</v>
      </c>
      <c r="P122" s="7">
        <f t="shared" si="121"/>
        <v>1585.7978873551101</v>
      </c>
      <c r="Q122" s="62">
        <f t="shared" ref="Q122:R122" si="122">P122*Q$4</f>
        <v>1738.0344845412008</v>
      </c>
      <c r="R122" s="62">
        <f t="shared" si="122"/>
        <v>1848.9210846549295</v>
      </c>
      <c r="S122" s="63">
        <f t="shared" si="118"/>
        <v>1849</v>
      </c>
    </row>
    <row r="123" spans="1:19" x14ac:dyDescent="0.3">
      <c r="A123" s="104" t="s">
        <v>118</v>
      </c>
      <c r="B123" s="105"/>
      <c r="C123" s="105"/>
      <c r="D123" s="105"/>
      <c r="E123" s="105"/>
      <c r="F123" s="105"/>
      <c r="G123" s="105"/>
      <c r="H123" s="105"/>
      <c r="I123" s="105"/>
      <c r="J123" s="105"/>
      <c r="K123" s="105"/>
      <c r="L123" s="101"/>
      <c r="M123" s="101"/>
      <c r="N123" s="13"/>
    </row>
    <row r="124" spans="1:19" x14ac:dyDescent="0.3">
      <c r="A124" s="106" t="s">
        <v>115</v>
      </c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1"/>
      <c r="M124" s="101"/>
      <c r="N124" s="13"/>
    </row>
    <row r="125" spans="1:19" x14ac:dyDescent="0.3">
      <c r="A125" s="36" t="s">
        <v>113</v>
      </c>
      <c r="B125" s="33">
        <v>33817.86</v>
      </c>
      <c r="C125" s="33">
        <f t="shared" ref="C125:L125" si="123">C$5*B125</f>
        <v>34311.600756</v>
      </c>
      <c r="D125" s="33">
        <f t="shared" si="123"/>
        <v>35845.329309793196</v>
      </c>
      <c r="E125" s="33">
        <f t="shared" si="123"/>
        <v>35221.620579802795</v>
      </c>
      <c r="F125" s="33">
        <f t="shared" si="123"/>
        <v>36144.427038993628</v>
      </c>
      <c r="G125" s="33">
        <f t="shared" si="123"/>
        <v>36910.6888922203</v>
      </c>
      <c r="H125" s="33">
        <f t="shared" si="123"/>
        <v>38128.74162566357</v>
      </c>
      <c r="I125" s="33">
        <f t="shared" si="123"/>
        <v>38300.320962979051</v>
      </c>
      <c r="J125" s="33">
        <f t="shared" si="123"/>
        <v>38361.60147651982</v>
      </c>
      <c r="K125" s="33">
        <f t="shared" si="123"/>
        <v>38618.624206412496</v>
      </c>
      <c r="L125" s="33">
        <f t="shared" si="123"/>
        <v>38487.320884110697</v>
      </c>
      <c r="M125" s="33">
        <f t="shared" ref="M125:P126" si="124">ROUND(M$5*L125,2)</f>
        <v>39233.97</v>
      </c>
      <c r="N125" s="22">
        <f t="shared" si="124"/>
        <v>39233.97</v>
      </c>
      <c r="O125" s="7">
        <f t="shared" si="124"/>
        <v>40148.120000000003</v>
      </c>
      <c r="P125" s="7">
        <f t="shared" si="124"/>
        <v>41155.839999999997</v>
      </c>
      <c r="Q125" s="66">
        <f>P125*Q$5</f>
        <v>41155.839999999997</v>
      </c>
      <c r="R125" s="66">
        <f>Q125*R$5</f>
        <v>41801.986687999997</v>
      </c>
      <c r="S125" s="67">
        <f t="shared" ref="S125:S157" si="125">ROUND(R125,0)</f>
        <v>41802</v>
      </c>
    </row>
    <row r="126" spans="1:19" x14ac:dyDescent="0.3">
      <c r="A126" s="21" t="s">
        <v>114</v>
      </c>
      <c r="B126" s="22">
        <v>118.3</v>
      </c>
      <c r="C126" s="33">
        <f t="shared" ref="C126:L126" si="126">C$5*B126</f>
        <v>120.02717999999999</v>
      </c>
      <c r="D126" s="33">
        <f t="shared" si="126"/>
        <v>125.39239494599998</v>
      </c>
      <c r="E126" s="33">
        <f t="shared" si="126"/>
        <v>123.21056727393959</v>
      </c>
      <c r="F126" s="33">
        <f t="shared" si="126"/>
        <v>126.43868413651681</v>
      </c>
      <c r="G126" s="33">
        <f t="shared" si="126"/>
        <v>129.11918424021098</v>
      </c>
      <c r="H126" s="33">
        <f t="shared" si="126"/>
        <v>133.38011732013794</v>
      </c>
      <c r="I126" s="33">
        <f t="shared" si="126"/>
        <v>133.98032784807856</v>
      </c>
      <c r="J126" s="33">
        <f t="shared" si="126"/>
        <v>134.19469637263549</v>
      </c>
      <c r="K126" s="33">
        <f t="shared" si="126"/>
        <v>135.09380083833213</v>
      </c>
      <c r="L126" s="33">
        <f t="shared" si="126"/>
        <v>134.63448191548181</v>
      </c>
      <c r="M126" s="33">
        <f t="shared" si="124"/>
        <v>137.25</v>
      </c>
      <c r="N126" s="22">
        <f t="shared" si="124"/>
        <v>137.25</v>
      </c>
      <c r="O126" s="7">
        <f t="shared" si="124"/>
        <v>140.44999999999999</v>
      </c>
      <c r="P126" s="7">
        <f t="shared" si="124"/>
        <v>143.97999999999999</v>
      </c>
      <c r="Q126" s="66">
        <f>P126*Q$5</f>
        <v>143.97999999999999</v>
      </c>
      <c r="R126" s="66">
        <f>Q126*R$5</f>
        <v>146.240486</v>
      </c>
      <c r="S126" s="67">
        <f t="shared" si="125"/>
        <v>146</v>
      </c>
    </row>
    <row r="127" spans="1:19" x14ac:dyDescent="0.3">
      <c r="A127" s="123" t="s">
        <v>116</v>
      </c>
      <c r="B127" s="107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1"/>
      <c r="N127" s="13"/>
    </row>
    <row r="128" spans="1:19" x14ac:dyDescent="0.3">
      <c r="A128" s="36" t="s">
        <v>113</v>
      </c>
      <c r="B128" s="33">
        <v>71749.36</v>
      </c>
      <c r="C128" s="33">
        <f t="shared" ref="C128:L128" si="127">C$5*B128</f>
        <v>72796.900655999998</v>
      </c>
      <c r="D128" s="33">
        <f t="shared" si="127"/>
        <v>76050.922115323192</v>
      </c>
      <c r="E128" s="33">
        <f t="shared" si="127"/>
        <v>74727.636070516572</v>
      </c>
      <c r="F128" s="33">
        <f t="shared" si="127"/>
        <v>76685.5001355641</v>
      </c>
      <c r="G128" s="33">
        <f t="shared" si="127"/>
        <v>78311.232738438062</v>
      </c>
      <c r="H128" s="33">
        <f t="shared" si="127"/>
        <v>80895.503418806518</v>
      </c>
      <c r="I128" s="33">
        <f t="shared" si="127"/>
        <v>81259.533184191139</v>
      </c>
      <c r="J128" s="33">
        <f t="shared" si="127"/>
        <v>81389.548437285848</v>
      </c>
      <c r="K128" s="33">
        <f t="shared" si="127"/>
        <v>81934.858411815658</v>
      </c>
      <c r="L128" s="33">
        <f t="shared" si="127"/>
        <v>81656.279893215484</v>
      </c>
      <c r="M128" s="33">
        <f t="shared" ref="M128:P129" si="128">ROUND(M$5*L128,2)</f>
        <v>83240.41</v>
      </c>
      <c r="N128" s="22">
        <f t="shared" si="128"/>
        <v>83240.41</v>
      </c>
      <c r="O128" s="7">
        <f t="shared" si="128"/>
        <v>85179.91</v>
      </c>
      <c r="P128" s="7">
        <f t="shared" si="128"/>
        <v>87317.93</v>
      </c>
      <c r="Q128" s="66">
        <f t="shared" ref="Q128:R128" si="129">P128*Q$5</f>
        <v>87317.93</v>
      </c>
      <c r="R128" s="66">
        <f t="shared" si="129"/>
        <v>88688.821500999999</v>
      </c>
      <c r="S128" s="67">
        <f t="shared" si="125"/>
        <v>88689</v>
      </c>
    </row>
    <row r="129" spans="1:21" x14ac:dyDescent="0.3">
      <c r="A129" s="34" t="s">
        <v>114</v>
      </c>
      <c r="B129" s="35">
        <v>122.39</v>
      </c>
      <c r="C129" s="33">
        <f t="shared" ref="C129:L129" si="130">C$5*B129</f>
        <v>124.17689399999999</v>
      </c>
      <c r="D129" s="33">
        <f t="shared" si="130"/>
        <v>129.72760116179998</v>
      </c>
      <c r="E129" s="33">
        <f t="shared" si="130"/>
        <v>127.47034090158466</v>
      </c>
      <c r="F129" s="33">
        <f t="shared" si="130"/>
        <v>130.81006383320619</v>
      </c>
      <c r="G129" s="33">
        <f t="shared" si="130"/>
        <v>133.58323718647017</v>
      </c>
      <c r="H129" s="33">
        <f t="shared" si="130"/>
        <v>137.99148401362368</v>
      </c>
      <c r="I129" s="33">
        <f t="shared" si="130"/>
        <v>138.61244569168497</v>
      </c>
      <c r="J129" s="33">
        <f t="shared" si="130"/>
        <v>138.83422560479167</v>
      </c>
      <c r="K129" s="33">
        <f t="shared" si="130"/>
        <v>139.76441491634375</v>
      </c>
      <c r="L129" s="33">
        <f t="shared" si="130"/>
        <v>139.2892159056282</v>
      </c>
      <c r="M129" s="33">
        <f t="shared" si="128"/>
        <v>141.99</v>
      </c>
      <c r="N129" s="22">
        <f t="shared" si="128"/>
        <v>141.99</v>
      </c>
      <c r="O129" s="7">
        <f t="shared" si="128"/>
        <v>145.30000000000001</v>
      </c>
      <c r="P129" s="7">
        <f t="shared" si="128"/>
        <v>148.94999999999999</v>
      </c>
      <c r="Q129" s="66">
        <f t="shared" ref="Q129:R129" si="131">P129*Q$5</f>
        <v>148.94999999999999</v>
      </c>
      <c r="R129" s="66">
        <f t="shared" si="131"/>
        <v>151.28851499999999</v>
      </c>
      <c r="S129" s="67">
        <f t="shared" si="125"/>
        <v>151</v>
      </c>
    </row>
    <row r="130" spans="1:21" x14ac:dyDescent="0.3">
      <c r="A130" s="106" t="s">
        <v>117</v>
      </c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1"/>
      <c r="M130" s="101"/>
      <c r="N130" s="13"/>
    </row>
    <row r="131" spans="1:21" x14ac:dyDescent="0.3">
      <c r="A131" s="36" t="s">
        <v>119</v>
      </c>
      <c r="B131" s="33">
        <v>120890.82</v>
      </c>
      <c r="C131" s="33">
        <f t="shared" ref="C131:L131" si="132">C$5*B131</f>
        <v>122655.82597200001</v>
      </c>
      <c r="D131" s="33">
        <f t="shared" si="132"/>
        <v>128138.54139294841</v>
      </c>
      <c r="E131" s="33">
        <f t="shared" si="132"/>
        <v>125908.9307727111</v>
      </c>
      <c r="F131" s="33">
        <f t="shared" si="132"/>
        <v>129207.74475895613</v>
      </c>
      <c r="G131" s="33">
        <f t="shared" si="132"/>
        <v>131946.94894784602</v>
      </c>
      <c r="H131" s="33">
        <f t="shared" si="132"/>
        <v>136301.19826312491</v>
      </c>
      <c r="I131" s="33">
        <f t="shared" si="132"/>
        <v>136914.55365530896</v>
      </c>
      <c r="J131" s="33">
        <f t="shared" si="132"/>
        <v>137133.61694115747</v>
      </c>
      <c r="K131" s="33">
        <f t="shared" si="132"/>
        <v>138052.41217466322</v>
      </c>
      <c r="L131" s="33">
        <f t="shared" si="132"/>
        <v>137583.03397326937</v>
      </c>
      <c r="M131" s="33">
        <f t="shared" ref="M131:P150" si="133">ROUND(M$5*L131,2)</f>
        <v>140252.14000000001</v>
      </c>
      <c r="N131" s="33">
        <f t="shared" si="133"/>
        <v>140252.14000000001</v>
      </c>
      <c r="O131" s="6">
        <f t="shared" si="133"/>
        <v>143520.01</v>
      </c>
      <c r="P131" s="6">
        <f t="shared" si="133"/>
        <v>147122.35999999999</v>
      </c>
      <c r="Q131" s="66">
        <f t="shared" ref="Q131:R131" si="134">P131*Q$5</f>
        <v>147122.35999999999</v>
      </c>
      <c r="R131" s="66">
        <f t="shared" si="134"/>
        <v>149432.181052</v>
      </c>
      <c r="S131" s="142" t="s">
        <v>194</v>
      </c>
    </row>
    <row r="132" spans="1:21" x14ac:dyDescent="0.3">
      <c r="A132" s="21" t="s">
        <v>120</v>
      </c>
      <c r="B132" s="22">
        <v>109819.68</v>
      </c>
      <c r="C132" s="33">
        <f t="shared" ref="C132:L132" si="135">C$5*B132</f>
        <v>111423.04732799999</v>
      </c>
      <c r="D132" s="33">
        <f t="shared" si="135"/>
        <v>116403.65754356158</v>
      </c>
      <c r="E132" s="33">
        <f t="shared" si="135"/>
        <v>114378.23390230362</v>
      </c>
      <c r="F132" s="33">
        <f t="shared" si="135"/>
        <v>117374.94363054397</v>
      </c>
      <c r="G132" s="33">
        <f t="shared" si="135"/>
        <v>119863.29243551152</v>
      </c>
      <c r="H132" s="33">
        <f t="shared" si="135"/>
        <v>123818.7810858834</v>
      </c>
      <c r="I132" s="33">
        <f t="shared" si="135"/>
        <v>124375.96560076986</v>
      </c>
      <c r="J132" s="33">
        <f t="shared" si="135"/>
        <v>124574.96714573111</v>
      </c>
      <c r="K132" s="33">
        <f t="shared" si="135"/>
        <v>125409.6194256075</v>
      </c>
      <c r="L132" s="33">
        <f t="shared" si="135"/>
        <v>124983.22671956044</v>
      </c>
      <c r="M132" s="33">
        <f t="shared" si="133"/>
        <v>127407.9</v>
      </c>
      <c r="N132" s="33">
        <f t="shared" si="133"/>
        <v>127407.9</v>
      </c>
      <c r="O132" s="6">
        <f t="shared" si="133"/>
        <v>130376.5</v>
      </c>
      <c r="P132" s="6">
        <f t="shared" si="133"/>
        <v>133648.95000000001</v>
      </c>
      <c r="Q132" s="66">
        <f t="shared" ref="Q132:R132" si="136">P132*Q$5</f>
        <v>133648.95000000001</v>
      </c>
      <c r="R132" s="66">
        <f t="shared" si="136"/>
        <v>135747.238515</v>
      </c>
      <c r="S132" s="142" t="s">
        <v>194</v>
      </c>
    </row>
    <row r="133" spans="1:21" x14ac:dyDescent="0.3">
      <c r="A133" s="21" t="s">
        <v>121</v>
      </c>
      <c r="B133" s="22">
        <v>102333.14</v>
      </c>
      <c r="C133" s="33">
        <f t="shared" ref="C133:L133" si="137">C$5*B133</f>
        <v>103827.20384399999</v>
      </c>
      <c r="D133" s="33">
        <f t="shared" si="137"/>
        <v>108468.27985582678</v>
      </c>
      <c r="E133" s="33">
        <f t="shared" si="137"/>
        <v>106580.93178633539</v>
      </c>
      <c r="F133" s="33">
        <f t="shared" si="137"/>
        <v>109373.35219913739</v>
      </c>
      <c r="G133" s="33">
        <f t="shared" si="137"/>
        <v>111692.06726575911</v>
      </c>
      <c r="H133" s="33">
        <f t="shared" si="137"/>
        <v>115377.90548552915</v>
      </c>
      <c r="I133" s="33">
        <f t="shared" si="137"/>
        <v>115897.10606021402</v>
      </c>
      <c r="J133" s="33">
        <f t="shared" si="137"/>
        <v>116082.54142991037</v>
      </c>
      <c r="K133" s="33">
        <f t="shared" si="137"/>
        <v>116860.29445749076</v>
      </c>
      <c r="L133" s="33">
        <f t="shared" si="137"/>
        <v>116462.9694563353</v>
      </c>
      <c r="M133" s="33">
        <f t="shared" si="133"/>
        <v>118722.35</v>
      </c>
      <c r="N133" s="33">
        <f t="shared" si="133"/>
        <v>118722.35</v>
      </c>
      <c r="O133" s="6">
        <f t="shared" si="133"/>
        <v>121488.58</v>
      </c>
      <c r="P133" s="6">
        <f t="shared" si="133"/>
        <v>124537.94</v>
      </c>
      <c r="Q133" s="66">
        <f t="shared" ref="Q133:R133" si="138">P133*Q$5</f>
        <v>124537.94</v>
      </c>
      <c r="R133" s="66">
        <f t="shared" si="138"/>
        <v>126493.185658</v>
      </c>
      <c r="S133" s="142" t="s">
        <v>194</v>
      </c>
    </row>
    <row r="134" spans="1:21" x14ac:dyDescent="0.3">
      <c r="A134" s="21" t="s">
        <v>122</v>
      </c>
      <c r="B134" s="22">
        <v>145231.1</v>
      </c>
      <c r="C134" s="33">
        <f t="shared" ref="C134:L134" si="139">C$5*B134</f>
        <v>147351.47406000001</v>
      </c>
      <c r="D134" s="33">
        <f t="shared" si="139"/>
        <v>153938.08495048201</v>
      </c>
      <c r="E134" s="33">
        <f t="shared" si="139"/>
        <v>151259.56227234364</v>
      </c>
      <c r="F134" s="33">
        <f t="shared" si="139"/>
        <v>155222.56280387903</v>
      </c>
      <c r="G134" s="33">
        <f t="shared" si="139"/>
        <v>158513.28113532127</v>
      </c>
      <c r="H134" s="33">
        <f t="shared" si="139"/>
        <v>163744.21941278686</v>
      </c>
      <c r="I134" s="33">
        <f t="shared" si="139"/>
        <v>164481.0684001444</v>
      </c>
      <c r="J134" s="33">
        <f t="shared" si="139"/>
        <v>164744.23810958464</v>
      </c>
      <c r="K134" s="33">
        <f t="shared" si="139"/>
        <v>165848.02450491884</v>
      </c>
      <c r="L134" s="33">
        <f t="shared" si="139"/>
        <v>165284.14122160213</v>
      </c>
      <c r="M134" s="33">
        <f t="shared" si="133"/>
        <v>168490.65</v>
      </c>
      <c r="N134" s="33">
        <f t="shared" si="133"/>
        <v>168490.65</v>
      </c>
      <c r="O134" s="6">
        <f t="shared" si="133"/>
        <v>172416.48</v>
      </c>
      <c r="P134" s="6">
        <f t="shared" si="133"/>
        <v>176744.13</v>
      </c>
      <c r="Q134" s="66">
        <f t="shared" ref="Q134:R134" si="140">P134*Q$5</f>
        <v>176744.13</v>
      </c>
      <c r="R134" s="66">
        <f t="shared" si="140"/>
        <v>179519.01284100002</v>
      </c>
      <c r="S134" s="142" t="s">
        <v>194</v>
      </c>
    </row>
    <row r="135" spans="1:21" x14ac:dyDescent="0.3">
      <c r="A135" s="21" t="s">
        <v>123</v>
      </c>
      <c r="B135" s="22">
        <v>92612.17</v>
      </c>
      <c r="C135" s="33">
        <f t="shared" ref="C135:L135" si="141">C$5*B135</f>
        <v>93964.307681999999</v>
      </c>
      <c r="D135" s="33">
        <f t="shared" si="141"/>
        <v>98164.512235385395</v>
      </c>
      <c r="E135" s="33">
        <f t="shared" si="141"/>
        <v>96456.449722489691</v>
      </c>
      <c r="F135" s="33">
        <f t="shared" si="141"/>
        <v>98983.608705218925</v>
      </c>
      <c r="G135" s="33">
        <f t="shared" si="141"/>
        <v>101082.06120976957</v>
      </c>
      <c r="H135" s="33">
        <f t="shared" si="141"/>
        <v>104417.76922969196</v>
      </c>
      <c r="I135" s="33">
        <f t="shared" si="141"/>
        <v>104887.64919122556</v>
      </c>
      <c r="J135" s="33">
        <f t="shared" si="141"/>
        <v>105055.46942993153</v>
      </c>
      <c r="K135" s="33">
        <f t="shared" si="141"/>
        <v>105759.34107511207</v>
      </c>
      <c r="L135" s="33">
        <f t="shared" si="141"/>
        <v>105399.75931545669</v>
      </c>
      <c r="M135" s="33">
        <f t="shared" si="133"/>
        <v>107444.51</v>
      </c>
      <c r="N135" s="33">
        <f t="shared" si="133"/>
        <v>107444.51</v>
      </c>
      <c r="O135" s="6">
        <f t="shared" si="133"/>
        <v>109947.97</v>
      </c>
      <c r="P135" s="6">
        <f t="shared" si="133"/>
        <v>112707.66</v>
      </c>
      <c r="Q135" s="66">
        <f t="shared" ref="Q135:R135" si="142">P135*Q$5</f>
        <v>112707.66</v>
      </c>
      <c r="R135" s="66">
        <f t="shared" si="142"/>
        <v>114477.17026200001</v>
      </c>
      <c r="S135" s="142" t="s">
        <v>196</v>
      </c>
    </row>
    <row r="136" spans="1:21" x14ac:dyDescent="0.3">
      <c r="A136" s="21" t="s">
        <v>124</v>
      </c>
      <c r="B136" s="22">
        <v>109030.59</v>
      </c>
      <c r="C136" s="33">
        <f t="shared" ref="C136:L136" si="143">C$5*B136</f>
        <v>110622.43661399999</v>
      </c>
      <c r="D136" s="33">
        <f t="shared" si="143"/>
        <v>115567.25953064578</v>
      </c>
      <c r="E136" s="33">
        <f t="shared" si="143"/>
        <v>113556.38921481255</v>
      </c>
      <c r="F136" s="33">
        <f t="shared" si="143"/>
        <v>116531.56661224064</v>
      </c>
      <c r="G136" s="33">
        <f t="shared" si="143"/>
        <v>119002.03582442015</v>
      </c>
      <c r="H136" s="33">
        <f t="shared" si="143"/>
        <v>122929.103006626</v>
      </c>
      <c r="I136" s="33">
        <f t="shared" si="143"/>
        <v>123482.28397015581</v>
      </c>
      <c r="J136" s="33">
        <f t="shared" si="143"/>
        <v>123679.85562450807</v>
      </c>
      <c r="K136" s="33">
        <f t="shared" si="143"/>
        <v>124508.51065719227</v>
      </c>
      <c r="L136" s="33">
        <f t="shared" si="143"/>
        <v>124085.18172095781</v>
      </c>
      <c r="M136" s="33">
        <f t="shared" si="133"/>
        <v>126492.43</v>
      </c>
      <c r="N136" s="33">
        <f t="shared" si="133"/>
        <v>126492.43</v>
      </c>
      <c r="O136" s="6">
        <f t="shared" si="133"/>
        <v>129439.7</v>
      </c>
      <c r="P136" s="6">
        <f t="shared" si="133"/>
        <v>132688.64000000001</v>
      </c>
      <c r="Q136" s="66">
        <f t="shared" ref="Q136:R136" si="144">P136*Q$5</f>
        <v>132688.64000000001</v>
      </c>
      <c r="R136" s="66">
        <f t="shared" si="144"/>
        <v>134771.85164800001</v>
      </c>
      <c r="S136" s="142">
        <f>ROUND((SUM(R131:R140)*3/10-370*SUM(R141:R150)/10),0)</f>
        <v>313752</v>
      </c>
    </row>
    <row r="137" spans="1:21" x14ac:dyDescent="0.3">
      <c r="A137" s="21" t="s">
        <v>125</v>
      </c>
      <c r="B137" s="22">
        <v>91173.77</v>
      </c>
      <c r="C137" s="33">
        <f t="shared" ref="C137:L137" si="145">C$5*B137</f>
        <v>92504.907042000006</v>
      </c>
      <c r="D137" s="33">
        <f t="shared" si="145"/>
        <v>96639.876386777396</v>
      </c>
      <c r="E137" s="33">
        <f t="shared" si="145"/>
        <v>94958.342537647477</v>
      </c>
      <c r="F137" s="33">
        <f t="shared" si="145"/>
        <v>97446.251112133847</v>
      </c>
      <c r="G137" s="33">
        <f t="shared" si="145"/>
        <v>99512.111635711088</v>
      </c>
      <c r="H137" s="33">
        <f t="shared" si="145"/>
        <v>102796.01131968954</v>
      </c>
      <c r="I137" s="33">
        <f t="shared" si="145"/>
        <v>103258.59337062814</v>
      </c>
      <c r="J137" s="33">
        <f t="shared" si="145"/>
        <v>103423.80712002114</v>
      </c>
      <c r="K137" s="33">
        <f t="shared" si="145"/>
        <v>104116.74662772528</v>
      </c>
      <c r="L137" s="33">
        <f t="shared" si="145"/>
        <v>103762.74968919103</v>
      </c>
      <c r="M137" s="33">
        <f t="shared" si="133"/>
        <v>105775.75</v>
      </c>
      <c r="N137" s="33">
        <f t="shared" si="133"/>
        <v>105775.75</v>
      </c>
      <c r="O137" s="6">
        <f t="shared" si="133"/>
        <v>108240.32000000001</v>
      </c>
      <c r="P137" s="6">
        <f t="shared" si="133"/>
        <v>110957.15</v>
      </c>
      <c r="Q137" s="66">
        <f t="shared" ref="Q137:R137" si="146">P137*Q$5</f>
        <v>110957.15</v>
      </c>
      <c r="R137" s="66">
        <f t="shared" si="146"/>
        <v>112699.177255</v>
      </c>
      <c r="S137" s="142" t="s">
        <v>194</v>
      </c>
    </row>
    <row r="138" spans="1:21" x14ac:dyDescent="0.3">
      <c r="A138" s="21" t="s">
        <v>126</v>
      </c>
      <c r="B138" s="22">
        <v>88994.36</v>
      </c>
      <c r="C138" s="33">
        <f t="shared" ref="C138:L138" si="147">C$5*B138</f>
        <v>90293.677656</v>
      </c>
      <c r="D138" s="33">
        <f t="shared" si="147"/>
        <v>94329.805047223199</v>
      </c>
      <c r="E138" s="33">
        <f t="shared" si="147"/>
        <v>92688.466439401513</v>
      </c>
      <c r="F138" s="33">
        <f t="shared" si="147"/>
        <v>95116.904260113835</v>
      </c>
      <c r="G138" s="33">
        <f t="shared" si="147"/>
        <v>97133.382630428256</v>
      </c>
      <c r="H138" s="33">
        <f t="shared" si="147"/>
        <v>100338.78425723239</v>
      </c>
      <c r="I138" s="33">
        <f t="shared" si="147"/>
        <v>100790.30878638993</v>
      </c>
      <c r="J138" s="33">
        <f t="shared" si="147"/>
        <v>100951.57328044815</v>
      </c>
      <c r="K138" s="33">
        <f t="shared" si="147"/>
        <v>101627.94882142714</v>
      </c>
      <c r="L138" s="33">
        <f t="shared" si="147"/>
        <v>101282.41379543429</v>
      </c>
      <c r="M138" s="33">
        <f t="shared" si="133"/>
        <v>103247.29</v>
      </c>
      <c r="N138" s="33">
        <f t="shared" si="133"/>
        <v>103247.29</v>
      </c>
      <c r="O138" s="6">
        <f t="shared" si="133"/>
        <v>105652.95</v>
      </c>
      <c r="P138" s="6">
        <f t="shared" si="133"/>
        <v>108304.84</v>
      </c>
      <c r="Q138" s="66">
        <f t="shared" ref="Q138:R138" si="148">P138*Q$5</f>
        <v>108304.84</v>
      </c>
      <c r="R138" s="66">
        <f t="shared" si="148"/>
        <v>110005.22598800001</v>
      </c>
      <c r="S138" s="142" t="s">
        <v>194</v>
      </c>
    </row>
    <row r="139" spans="1:21" x14ac:dyDescent="0.3">
      <c r="A139" s="21" t="s">
        <v>127</v>
      </c>
      <c r="B139" s="22">
        <v>89781.06</v>
      </c>
      <c r="C139" s="33">
        <f t="shared" ref="C139:L139" si="149">C$5*B139</f>
        <v>91091.863475999999</v>
      </c>
      <c r="D139" s="33">
        <f t="shared" si="149"/>
        <v>95163.669773377202</v>
      </c>
      <c r="E139" s="33">
        <f t="shared" si="149"/>
        <v>93507.821919320442</v>
      </c>
      <c r="F139" s="33">
        <f t="shared" si="149"/>
        <v>95957.72685360664</v>
      </c>
      <c r="G139" s="33">
        <f t="shared" si="149"/>
        <v>97992.030662903111</v>
      </c>
      <c r="H139" s="33">
        <f t="shared" si="149"/>
        <v>101225.76767477891</v>
      </c>
      <c r="I139" s="33">
        <f t="shared" si="149"/>
        <v>101681.28362931541</v>
      </c>
      <c r="J139" s="33">
        <f t="shared" si="149"/>
        <v>101843.97368312231</v>
      </c>
      <c r="K139" s="33">
        <f t="shared" si="149"/>
        <v>102526.32830679923</v>
      </c>
      <c r="L139" s="33">
        <f t="shared" si="149"/>
        <v>102177.73879055612</v>
      </c>
      <c r="M139" s="33">
        <f t="shared" si="133"/>
        <v>104159.99</v>
      </c>
      <c r="N139" s="33">
        <f t="shared" si="133"/>
        <v>104159.99</v>
      </c>
      <c r="O139" s="6">
        <f t="shared" si="133"/>
        <v>106586.92</v>
      </c>
      <c r="P139" s="6">
        <f t="shared" si="133"/>
        <v>109262.25</v>
      </c>
      <c r="Q139" s="66">
        <f t="shared" ref="Q139:R139" si="150">P139*Q$5</f>
        <v>109262.25</v>
      </c>
      <c r="R139" s="66">
        <f t="shared" si="150"/>
        <v>110977.667325</v>
      </c>
      <c r="S139" s="142" t="s">
        <v>194</v>
      </c>
    </row>
    <row r="140" spans="1:21" x14ac:dyDescent="0.3">
      <c r="A140" s="21" t="s">
        <v>128</v>
      </c>
      <c r="B140" s="22">
        <v>110393.52</v>
      </c>
      <c r="C140" s="33">
        <f t="shared" ref="C140:L140" si="151">C$5*B140</f>
        <v>112005.265392</v>
      </c>
      <c r="D140" s="33">
        <f t="shared" si="151"/>
        <v>117011.90075502239</v>
      </c>
      <c r="E140" s="33">
        <f t="shared" si="151"/>
        <v>114975.89368188501</v>
      </c>
      <c r="F140" s="33">
        <f t="shared" si="151"/>
        <v>117988.26209635039</v>
      </c>
      <c r="G140" s="33">
        <f t="shared" si="151"/>
        <v>120489.61325279303</v>
      </c>
      <c r="H140" s="33">
        <f t="shared" si="151"/>
        <v>124465.7704901352</v>
      </c>
      <c r="I140" s="33">
        <f t="shared" si="151"/>
        <v>125025.8664573408</v>
      </c>
      <c r="J140" s="33">
        <f t="shared" si="151"/>
        <v>125225.90784367255</v>
      </c>
      <c r="K140" s="33">
        <f t="shared" si="151"/>
        <v>126064.92142622515</v>
      </c>
      <c r="L140" s="33">
        <f t="shared" si="151"/>
        <v>125636.30069337599</v>
      </c>
      <c r="M140" s="33">
        <f t="shared" si="133"/>
        <v>128073.64</v>
      </c>
      <c r="N140" s="33">
        <f t="shared" si="133"/>
        <v>128073.64</v>
      </c>
      <c r="O140" s="6">
        <f t="shared" si="133"/>
        <v>131057.76</v>
      </c>
      <c r="P140" s="6">
        <f t="shared" si="133"/>
        <v>134347.31</v>
      </c>
      <c r="Q140" s="66">
        <f t="shared" ref="Q140:R140" si="152">P140*Q$5</f>
        <v>134347.31</v>
      </c>
      <c r="R140" s="66">
        <f t="shared" si="152"/>
        <v>136456.562767</v>
      </c>
      <c r="S140" s="142" t="s">
        <v>194</v>
      </c>
      <c r="T140" s="1"/>
      <c r="U140" s="1"/>
    </row>
    <row r="141" spans="1:21" x14ac:dyDescent="0.3">
      <c r="A141" s="21" t="s">
        <v>129</v>
      </c>
      <c r="B141" s="22">
        <v>211.02</v>
      </c>
      <c r="C141" s="33">
        <f t="shared" ref="C141:L141" si="153">C$5*B141</f>
        <v>214.10089199999999</v>
      </c>
      <c r="D141" s="33">
        <f t="shared" si="153"/>
        <v>223.67120187239999</v>
      </c>
      <c r="E141" s="33">
        <f t="shared" si="153"/>
        <v>219.77932295982023</v>
      </c>
      <c r="F141" s="33">
        <f t="shared" si="153"/>
        <v>225.53754122136752</v>
      </c>
      <c r="G141" s="33">
        <f t="shared" si="153"/>
        <v>230.31893709526054</v>
      </c>
      <c r="H141" s="33">
        <f t="shared" si="153"/>
        <v>237.91946201940411</v>
      </c>
      <c r="I141" s="33">
        <f t="shared" si="153"/>
        <v>238.99009959849141</v>
      </c>
      <c r="J141" s="33">
        <f t="shared" si="153"/>
        <v>239.37248375784901</v>
      </c>
      <c r="K141" s="33">
        <f t="shared" si="153"/>
        <v>240.97627939902659</v>
      </c>
      <c r="L141" s="33">
        <f t="shared" si="153"/>
        <v>240.15696004906991</v>
      </c>
      <c r="M141" s="33">
        <f t="shared" si="133"/>
        <v>244.82</v>
      </c>
      <c r="N141" s="33">
        <f t="shared" si="133"/>
        <v>244.82</v>
      </c>
      <c r="O141" s="6">
        <f t="shared" si="133"/>
        <v>250.52</v>
      </c>
      <c r="P141" s="6">
        <f t="shared" si="133"/>
        <v>256.81</v>
      </c>
      <c r="Q141" s="66">
        <f t="shared" ref="Q141:R141" si="154">P141*Q$5</f>
        <v>256.81</v>
      </c>
      <c r="R141" s="66">
        <f t="shared" si="154"/>
        <v>260.84191700000002</v>
      </c>
      <c r="S141" s="142" t="s">
        <v>192</v>
      </c>
    </row>
    <row r="142" spans="1:21" x14ac:dyDescent="0.3">
      <c r="A142" s="21" t="s">
        <v>130</v>
      </c>
      <c r="B142" s="22">
        <v>273.49</v>
      </c>
      <c r="C142" s="33">
        <f t="shared" ref="C142:L142" si="155">C$5*B142</f>
        <v>277.48295400000001</v>
      </c>
      <c r="D142" s="33">
        <f t="shared" si="155"/>
        <v>289.8864420438</v>
      </c>
      <c r="E142" s="33">
        <f t="shared" si="155"/>
        <v>284.84241795223789</v>
      </c>
      <c r="F142" s="33">
        <f t="shared" si="155"/>
        <v>292.30528930258652</v>
      </c>
      <c r="G142" s="33">
        <f t="shared" si="155"/>
        <v>298.50216143580138</v>
      </c>
      <c r="H142" s="33">
        <f t="shared" si="155"/>
        <v>308.35273276318281</v>
      </c>
      <c r="I142" s="33">
        <f t="shared" si="155"/>
        <v>309.74032006061714</v>
      </c>
      <c r="J142" s="33">
        <f t="shared" si="155"/>
        <v>310.23590457271416</v>
      </c>
      <c r="K142" s="33">
        <f t="shared" si="155"/>
        <v>312.3144851333513</v>
      </c>
      <c r="L142" s="33">
        <f t="shared" si="155"/>
        <v>311.25261588389793</v>
      </c>
      <c r="M142" s="33">
        <f t="shared" si="133"/>
        <v>317.29000000000002</v>
      </c>
      <c r="N142" s="33">
        <f t="shared" si="133"/>
        <v>317.29000000000002</v>
      </c>
      <c r="O142" s="6">
        <f t="shared" si="133"/>
        <v>324.68</v>
      </c>
      <c r="P142" s="6">
        <f t="shared" si="133"/>
        <v>332.83</v>
      </c>
      <c r="Q142" s="66">
        <f t="shared" ref="Q142:R142" si="156">P142*Q$5</f>
        <v>332.83</v>
      </c>
      <c r="R142" s="66">
        <f t="shared" si="156"/>
        <v>338.055431</v>
      </c>
      <c r="S142" s="142" t="s">
        <v>192</v>
      </c>
      <c r="U142" s="1"/>
    </row>
    <row r="143" spans="1:21" x14ac:dyDescent="0.3">
      <c r="A143" s="21" t="s">
        <v>131</v>
      </c>
      <c r="B143" s="22">
        <v>135.99</v>
      </c>
      <c r="C143" s="33">
        <f t="shared" ref="C143:L143" si="157">C$5*B143</f>
        <v>137.97545400000001</v>
      </c>
      <c r="D143" s="33">
        <f t="shared" si="157"/>
        <v>144.14295679380001</v>
      </c>
      <c r="E143" s="33">
        <f t="shared" si="157"/>
        <v>141.6348693455879</v>
      </c>
      <c r="F143" s="33">
        <f t="shared" si="157"/>
        <v>145.34570292244231</v>
      </c>
      <c r="G143" s="33">
        <f t="shared" si="157"/>
        <v>148.42703182439811</v>
      </c>
      <c r="H143" s="33">
        <f t="shared" si="157"/>
        <v>153.32512387460324</v>
      </c>
      <c r="I143" s="33">
        <f t="shared" si="157"/>
        <v>154.01508693203894</v>
      </c>
      <c r="J143" s="33">
        <f t="shared" si="157"/>
        <v>154.2615110711302</v>
      </c>
      <c r="K143" s="33">
        <f t="shared" si="157"/>
        <v>155.29506319530677</v>
      </c>
      <c r="L143" s="33">
        <f t="shared" si="157"/>
        <v>154.76705998044272</v>
      </c>
      <c r="M143" s="33">
        <f t="shared" si="133"/>
        <v>157.77000000000001</v>
      </c>
      <c r="N143" s="33">
        <f t="shared" si="133"/>
        <v>157.77000000000001</v>
      </c>
      <c r="O143" s="6">
        <f t="shared" si="133"/>
        <v>161.44999999999999</v>
      </c>
      <c r="P143" s="6">
        <f t="shared" si="133"/>
        <v>165.5</v>
      </c>
      <c r="Q143" s="66">
        <f t="shared" ref="Q143:R143" si="158">P143*Q$5</f>
        <v>165.5</v>
      </c>
      <c r="R143" s="66">
        <f t="shared" si="158"/>
        <v>168.09835000000001</v>
      </c>
      <c r="S143" s="142" t="s">
        <v>192</v>
      </c>
    </row>
    <row r="144" spans="1:21" x14ac:dyDescent="0.3">
      <c r="A144" s="21" t="s">
        <v>132</v>
      </c>
      <c r="B144" s="22">
        <v>259.56</v>
      </c>
      <c r="C144" s="33">
        <f t="shared" ref="C144:L144" si="159">C$5*B144</f>
        <v>263.34957600000001</v>
      </c>
      <c r="D144" s="33">
        <f t="shared" si="159"/>
        <v>275.1213020472</v>
      </c>
      <c r="E144" s="33">
        <f t="shared" si="159"/>
        <v>270.33419139157871</v>
      </c>
      <c r="F144" s="33">
        <f t="shared" si="159"/>
        <v>277.41694720603806</v>
      </c>
      <c r="G144" s="33">
        <f t="shared" si="159"/>
        <v>283.29818648680612</v>
      </c>
      <c r="H144" s="33">
        <f t="shared" si="159"/>
        <v>292.64702664087071</v>
      </c>
      <c r="I144" s="33">
        <f t="shared" si="159"/>
        <v>293.96393826075462</v>
      </c>
      <c r="J144" s="33">
        <f t="shared" si="159"/>
        <v>294.43428056197183</v>
      </c>
      <c r="K144" s="33">
        <f t="shared" si="159"/>
        <v>296.40699024173705</v>
      </c>
      <c r="L144" s="33">
        <f t="shared" si="159"/>
        <v>295.39920647491516</v>
      </c>
      <c r="M144" s="33">
        <f t="shared" si="133"/>
        <v>301.13</v>
      </c>
      <c r="N144" s="33">
        <f t="shared" si="133"/>
        <v>301.13</v>
      </c>
      <c r="O144" s="6">
        <f t="shared" si="133"/>
        <v>308.14999999999998</v>
      </c>
      <c r="P144" s="6">
        <f t="shared" si="133"/>
        <v>315.88</v>
      </c>
      <c r="Q144" s="66">
        <f t="shared" ref="Q144:R144" si="160">P144*Q$5</f>
        <v>315.88</v>
      </c>
      <c r="R144" s="66">
        <f t="shared" si="160"/>
        <v>320.839316</v>
      </c>
      <c r="S144" s="142" t="s">
        <v>192</v>
      </c>
    </row>
    <row r="145" spans="1:20" x14ac:dyDescent="0.3">
      <c r="A145" s="21" t="s">
        <v>133</v>
      </c>
      <c r="B145" s="22">
        <v>127.89</v>
      </c>
      <c r="C145" s="33">
        <f t="shared" ref="C145:L145" si="161">C$5*B145</f>
        <v>129.757194</v>
      </c>
      <c r="D145" s="33">
        <f t="shared" si="161"/>
        <v>135.55734057179998</v>
      </c>
      <c r="E145" s="33">
        <f t="shared" si="161"/>
        <v>133.19864284585066</v>
      </c>
      <c r="F145" s="33">
        <f t="shared" si="161"/>
        <v>136.68844728841194</v>
      </c>
      <c r="G145" s="33">
        <f t="shared" si="161"/>
        <v>139.58624237092627</v>
      </c>
      <c r="H145" s="33">
        <f t="shared" si="161"/>
        <v>144.19258836916683</v>
      </c>
      <c r="I145" s="33">
        <f t="shared" si="161"/>
        <v>144.84145501682806</v>
      </c>
      <c r="J145" s="33">
        <f t="shared" si="161"/>
        <v>145.07320134485499</v>
      </c>
      <c r="K145" s="33">
        <f t="shared" si="161"/>
        <v>146.04519179386551</v>
      </c>
      <c r="L145" s="33">
        <f t="shared" si="161"/>
        <v>145.54863814176639</v>
      </c>
      <c r="M145" s="33">
        <f t="shared" si="133"/>
        <v>148.37</v>
      </c>
      <c r="N145" s="33">
        <f t="shared" si="133"/>
        <v>148.37</v>
      </c>
      <c r="O145" s="6">
        <f t="shared" si="133"/>
        <v>151.83000000000001</v>
      </c>
      <c r="P145" s="6">
        <f t="shared" si="133"/>
        <v>155.63999999999999</v>
      </c>
      <c r="Q145" s="66">
        <f t="shared" ref="Q145:R145" si="162">P145*Q$5</f>
        <v>155.63999999999999</v>
      </c>
      <c r="R145" s="66">
        <f t="shared" si="162"/>
        <v>158.08354800000001</v>
      </c>
      <c r="S145" s="142" t="s">
        <v>195</v>
      </c>
    </row>
    <row r="146" spans="1:20" x14ac:dyDescent="0.3">
      <c r="A146" s="21" t="s">
        <v>134</v>
      </c>
      <c r="B146" s="22">
        <v>249.32</v>
      </c>
      <c r="C146" s="33">
        <f t="shared" ref="C146:L146" si="163">C$5*B146</f>
        <v>252.96007199999997</v>
      </c>
      <c r="D146" s="33">
        <f t="shared" si="163"/>
        <v>264.26738721839996</v>
      </c>
      <c r="E146" s="33">
        <f t="shared" si="163"/>
        <v>259.6691346807998</v>
      </c>
      <c r="F146" s="33">
        <f t="shared" si="163"/>
        <v>266.47246600943674</v>
      </c>
      <c r="G146" s="33">
        <f t="shared" si="163"/>
        <v>272.12168228883684</v>
      </c>
      <c r="H146" s="33">
        <f t="shared" si="163"/>
        <v>281.10169780436843</v>
      </c>
      <c r="I146" s="33">
        <f t="shared" si="163"/>
        <v>282.36665544448806</v>
      </c>
      <c r="J146" s="33">
        <f t="shared" si="163"/>
        <v>282.81844209319928</v>
      </c>
      <c r="K146" s="33">
        <f t="shared" si="163"/>
        <v>284.71332565522368</v>
      </c>
      <c r="L146" s="33">
        <f t="shared" si="163"/>
        <v>283.74530034799591</v>
      </c>
      <c r="M146" s="33">
        <f t="shared" si="133"/>
        <v>289.25</v>
      </c>
      <c r="N146" s="33">
        <f t="shared" si="133"/>
        <v>289.25</v>
      </c>
      <c r="O146" s="6">
        <f t="shared" si="133"/>
        <v>295.99</v>
      </c>
      <c r="P146" s="6">
        <f t="shared" si="133"/>
        <v>303.42</v>
      </c>
      <c r="Q146" s="66">
        <f t="shared" ref="Q146:R146" si="164">P146*Q$5</f>
        <v>303.42</v>
      </c>
      <c r="R146" s="66">
        <f t="shared" si="164"/>
        <v>308.183694</v>
      </c>
      <c r="S146" s="142">
        <f>ROUND(SUM(R141:R150)/10,0)</f>
        <v>215</v>
      </c>
    </row>
    <row r="147" spans="1:20" x14ac:dyDescent="0.3">
      <c r="A147" s="21" t="s">
        <v>135</v>
      </c>
      <c r="B147" s="22">
        <v>108.49</v>
      </c>
      <c r="C147" s="33">
        <f t="shared" ref="C147:L147" si="165">C$5*B147</f>
        <v>110.07395399999999</v>
      </c>
      <c r="D147" s="33">
        <f t="shared" si="165"/>
        <v>114.99425974379999</v>
      </c>
      <c r="E147" s="33">
        <f t="shared" si="165"/>
        <v>112.99335962425786</v>
      </c>
      <c r="F147" s="33">
        <f t="shared" si="165"/>
        <v>115.95378564641342</v>
      </c>
      <c r="G147" s="33">
        <f t="shared" si="165"/>
        <v>118.4120059021174</v>
      </c>
      <c r="H147" s="33">
        <f t="shared" si="165"/>
        <v>122.31960209688727</v>
      </c>
      <c r="I147" s="33">
        <f t="shared" si="165"/>
        <v>122.87004030632325</v>
      </c>
      <c r="J147" s="33">
        <f t="shared" si="165"/>
        <v>123.06663237081337</v>
      </c>
      <c r="K147" s="33">
        <f t="shared" si="165"/>
        <v>123.89117880769781</v>
      </c>
      <c r="L147" s="33">
        <f t="shared" si="165"/>
        <v>123.46994879975165</v>
      </c>
      <c r="M147" s="33">
        <f t="shared" si="133"/>
        <v>125.87</v>
      </c>
      <c r="N147" s="33">
        <f t="shared" si="133"/>
        <v>125.87</v>
      </c>
      <c r="O147" s="6">
        <f t="shared" si="133"/>
        <v>128.80000000000001</v>
      </c>
      <c r="P147" s="6">
        <f t="shared" si="133"/>
        <v>132.03</v>
      </c>
      <c r="Q147" s="66">
        <f t="shared" ref="Q147:R147" si="166">P147*Q$5</f>
        <v>132.03</v>
      </c>
      <c r="R147" s="66">
        <f t="shared" si="166"/>
        <v>134.10287099999999</v>
      </c>
      <c r="S147" s="142" t="s">
        <v>192</v>
      </c>
    </row>
    <row r="148" spans="1:20" x14ac:dyDescent="0.3">
      <c r="A148" s="21" t="s">
        <v>136</v>
      </c>
      <c r="B148" s="22">
        <v>124.72</v>
      </c>
      <c r="C148" s="33">
        <f t="shared" ref="C148:L148" si="167">C$5*B148</f>
        <v>126.54091199999999</v>
      </c>
      <c r="D148" s="33">
        <f t="shared" si="167"/>
        <v>132.19729076639999</v>
      </c>
      <c r="E148" s="33">
        <f t="shared" si="167"/>
        <v>129.89705790706464</v>
      </c>
      <c r="F148" s="33">
        <f t="shared" si="167"/>
        <v>133.30036082422973</v>
      </c>
      <c r="G148" s="33">
        <f t="shared" si="167"/>
        <v>136.12632847370341</v>
      </c>
      <c r="H148" s="33">
        <f t="shared" si="167"/>
        <v>140.61849731333561</v>
      </c>
      <c r="I148" s="33">
        <f t="shared" si="167"/>
        <v>141.2512805512456</v>
      </c>
      <c r="J148" s="33">
        <f t="shared" si="167"/>
        <v>141.47728260012761</v>
      </c>
      <c r="K148" s="33">
        <f t="shared" si="167"/>
        <v>142.42518039354846</v>
      </c>
      <c r="L148" s="33">
        <f t="shared" si="167"/>
        <v>141.9409347802104</v>
      </c>
      <c r="M148" s="33">
        <f t="shared" si="133"/>
        <v>144.69</v>
      </c>
      <c r="N148" s="33">
        <f t="shared" si="133"/>
        <v>144.69</v>
      </c>
      <c r="O148" s="6">
        <f t="shared" si="133"/>
        <v>148.06</v>
      </c>
      <c r="P148" s="6">
        <f t="shared" si="133"/>
        <v>151.78</v>
      </c>
      <c r="Q148" s="66">
        <f t="shared" ref="Q148:R148" si="168">P148*Q$5</f>
        <v>151.78</v>
      </c>
      <c r="R148" s="66">
        <f t="shared" si="168"/>
        <v>154.16294600000001</v>
      </c>
      <c r="S148" s="142" t="s">
        <v>192</v>
      </c>
    </row>
    <row r="149" spans="1:20" x14ac:dyDescent="0.3">
      <c r="A149" s="21" t="s">
        <v>137</v>
      </c>
      <c r="B149" s="22">
        <v>135.44</v>
      </c>
      <c r="C149" s="33">
        <f t="shared" ref="C149:L149" si="169">C$5*B149</f>
        <v>137.41742399999998</v>
      </c>
      <c r="D149" s="33">
        <f t="shared" si="169"/>
        <v>143.55998285279998</v>
      </c>
      <c r="E149" s="33">
        <f t="shared" si="169"/>
        <v>141.06203915116126</v>
      </c>
      <c r="F149" s="33">
        <f t="shared" si="169"/>
        <v>144.75786457692169</v>
      </c>
      <c r="G149" s="33">
        <f t="shared" si="169"/>
        <v>147.82673130595245</v>
      </c>
      <c r="H149" s="33">
        <f t="shared" si="169"/>
        <v>152.70501343904886</v>
      </c>
      <c r="I149" s="33">
        <f t="shared" si="169"/>
        <v>153.39218599952457</v>
      </c>
      <c r="J149" s="33">
        <f t="shared" si="169"/>
        <v>153.63761349712382</v>
      </c>
      <c r="K149" s="33">
        <f t="shared" si="169"/>
        <v>154.66698550755453</v>
      </c>
      <c r="L149" s="33">
        <f t="shared" si="169"/>
        <v>154.14111775682886</v>
      </c>
      <c r="M149" s="33">
        <f t="shared" si="133"/>
        <v>157.13</v>
      </c>
      <c r="N149" s="33">
        <f t="shared" si="133"/>
        <v>157.13</v>
      </c>
      <c r="O149" s="6">
        <f t="shared" si="133"/>
        <v>160.79</v>
      </c>
      <c r="P149" s="6">
        <f t="shared" si="133"/>
        <v>164.83</v>
      </c>
      <c r="Q149" s="66">
        <f t="shared" ref="Q149:R149" si="170">P149*Q$5</f>
        <v>164.83</v>
      </c>
      <c r="R149" s="66">
        <f t="shared" si="170"/>
        <v>167.41783100000001</v>
      </c>
      <c r="S149" s="142" t="s">
        <v>192</v>
      </c>
    </row>
    <row r="150" spans="1:20" x14ac:dyDescent="0.3">
      <c r="A150" s="34" t="s">
        <v>138</v>
      </c>
      <c r="B150" s="35">
        <v>110.63</v>
      </c>
      <c r="C150" s="33">
        <f t="shared" ref="C150:L150" si="171">C$5*B150</f>
        <v>112.24519799999999</v>
      </c>
      <c r="D150" s="33">
        <f t="shared" si="171"/>
        <v>117.26255835059999</v>
      </c>
      <c r="E150" s="33">
        <f t="shared" si="171"/>
        <v>115.22218983529955</v>
      </c>
      <c r="F150" s="33">
        <f t="shared" si="171"/>
        <v>118.24101120898439</v>
      </c>
      <c r="G150" s="33">
        <f t="shared" si="171"/>
        <v>120.74772064661487</v>
      </c>
      <c r="H150" s="33">
        <f t="shared" si="171"/>
        <v>124.73239542795315</v>
      </c>
      <c r="I150" s="33">
        <f t="shared" si="171"/>
        <v>125.29369120737893</v>
      </c>
      <c r="J150" s="33">
        <f t="shared" si="171"/>
        <v>125.49416111331074</v>
      </c>
      <c r="K150" s="33">
        <f t="shared" si="171"/>
        <v>126.33497199276991</v>
      </c>
      <c r="L150" s="33">
        <f t="shared" si="171"/>
        <v>125.9054330879945</v>
      </c>
      <c r="M150" s="33">
        <f t="shared" si="133"/>
        <v>128.35</v>
      </c>
      <c r="N150" s="33">
        <f t="shared" si="133"/>
        <v>128.35</v>
      </c>
      <c r="O150" s="6">
        <f t="shared" si="133"/>
        <v>131.34</v>
      </c>
      <c r="P150" s="6">
        <f t="shared" si="133"/>
        <v>134.63999999999999</v>
      </c>
      <c r="Q150" s="66">
        <f t="shared" ref="Q150:R150" si="172">P150*Q$5</f>
        <v>134.63999999999999</v>
      </c>
      <c r="R150" s="66">
        <f t="shared" si="172"/>
        <v>136.753848</v>
      </c>
      <c r="S150" s="142" t="s">
        <v>192</v>
      </c>
      <c r="T150" s="1"/>
    </row>
    <row r="151" spans="1:20" x14ac:dyDescent="0.3">
      <c r="A151" s="106" t="s">
        <v>175</v>
      </c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1"/>
      <c r="M151" s="101"/>
    </row>
    <row r="152" spans="1:20" x14ac:dyDescent="0.3">
      <c r="A152" s="49"/>
      <c r="B152" s="35">
        <v>6547.45</v>
      </c>
      <c r="C152" s="33">
        <f t="shared" ref="C152:L152" si="173">C$5*B152</f>
        <v>6643.0427699999991</v>
      </c>
      <c r="D152" s="33">
        <f t="shared" si="173"/>
        <v>6939.9867818189987</v>
      </c>
      <c r="E152" s="33">
        <f t="shared" si="173"/>
        <v>6819.2310118153482</v>
      </c>
      <c r="F152" s="33">
        <f t="shared" si="173"/>
        <v>6997.8948643249105</v>
      </c>
      <c r="G152" s="33">
        <f t="shared" si="173"/>
        <v>7146.2502354485996</v>
      </c>
      <c r="H152" s="33">
        <f t="shared" si="173"/>
        <v>7382.0764932184029</v>
      </c>
      <c r="I152" s="33">
        <f t="shared" si="173"/>
        <v>7415.295837437885</v>
      </c>
      <c r="J152" s="33">
        <f t="shared" si="173"/>
        <v>7427.1603107777855</v>
      </c>
      <c r="K152" s="33">
        <f t="shared" si="173"/>
        <v>7476.9222848599966</v>
      </c>
      <c r="L152" s="33">
        <f t="shared" si="173"/>
        <v>7451.5007490914732</v>
      </c>
      <c r="M152" s="33">
        <f>ROUND(M$5*L152,2)</f>
        <v>7596.06</v>
      </c>
      <c r="N152" s="33">
        <f>ROUND(N$5*M152,2)</f>
        <v>7596.06</v>
      </c>
      <c r="O152" s="6">
        <f>ROUND(O$5*N152,2)</f>
        <v>7773.05</v>
      </c>
      <c r="P152" s="6">
        <f>ROUND(P$5*O152,2)</f>
        <v>7968.15</v>
      </c>
      <c r="Q152" s="66">
        <f>P152*Q$5</f>
        <v>7968.15</v>
      </c>
      <c r="R152" s="66">
        <f>Q152*R$5</f>
        <v>8093.2499550000002</v>
      </c>
      <c r="S152" s="67">
        <f t="shared" si="125"/>
        <v>8093</v>
      </c>
    </row>
    <row r="153" spans="1:20" x14ac:dyDescent="0.3">
      <c r="A153" s="106" t="s">
        <v>176</v>
      </c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1"/>
      <c r="M153" s="101"/>
      <c r="N153" s="13"/>
      <c r="Q153" s="86" t="s">
        <v>209</v>
      </c>
    </row>
    <row r="154" spans="1:20" x14ac:dyDescent="0.3">
      <c r="A154" s="41" t="s">
        <v>73</v>
      </c>
      <c r="B154" s="38">
        <f>C154/$C$5*1</f>
        <v>140.58557613086714</v>
      </c>
      <c r="C154" s="38">
        <f>D154/$C$4*1</f>
        <v>142.63812554237779</v>
      </c>
      <c r="D154" s="38">
        <v>147.93</v>
      </c>
      <c r="E154" s="33">
        <f t="shared" ref="E154:L154" si="174">E$5*D154</f>
        <v>145.35601800000001</v>
      </c>
      <c r="F154" s="33">
        <f t="shared" si="174"/>
        <v>149.16434567160002</v>
      </c>
      <c r="G154" s="33">
        <f t="shared" si="174"/>
        <v>152.32662979983795</v>
      </c>
      <c r="H154" s="33">
        <f t="shared" si="174"/>
        <v>157.35340858323258</v>
      </c>
      <c r="I154" s="33">
        <f t="shared" si="174"/>
        <v>158.06149892185712</v>
      </c>
      <c r="J154" s="33">
        <f t="shared" si="174"/>
        <v>158.31439732013209</v>
      </c>
      <c r="K154" s="33">
        <f t="shared" si="174"/>
        <v>159.37510378217695</v>
      </c>
      <c r="L154" s="33">
        <f t="shared" si="174"/>
        <v>158.83322842931756</v>
      </c>
      <c r="M154" s="33">
        <f>ROUND(M$5*L154,2)</f>
        <v>161.91</v>
      </c>
      <c r="N154" s="22">
        <f>ROUND(N$5*M154,2)</f>
        <v>161.91</v>
      </c>
      <c r="O154" s="7">
        <f>ROUND(O$5*N154,2)</f>
        <v>165.68</v>
      </c>
      <c r="P154" s="167">
        <f>ROUND(P$5*O154,2)</f>
        <v>169.84</v>
      </c>
      <c r="Q154" s="86" t="s">
        <v>208</v>
      </c>
      <c r="R154" s="66">
        <f>P154*R$5</f>
        <v>172.50648800000002</v>
      </c>
      <c r="S154" s="67">
        <f t="shared" si="125"/>
        <v>173</v>
      </c>
    </row>
    <row r="155" spans="1:20" x14ac:dyDescent="0.3">
      <c r="A155" s="28" t="s">
        <v>74</v>
      </c>
      <c r="B155" s="100"/>
      <c r="C155" s="100"/>
      <c r="D155" s="100"/>
      <c r="E155" s="100"/>
      <c r="F155" s="100"/>
      <c r="G155" s="100"/>
      <c r="H155" s="100"/>
      <c r="I155" s="100"/>
      <c r="J155" s="100"/>
      <c r="K155" s="100"/>
      <c r="L155" s="101"/>
      <c r="M155" s="101"/>
      <c r="N155" s="13"/>
      <c r="Q155" s="86" t="s">
        <v>207</v>
      </c>
    </row>
    <row r="156" spans="1:20" x14ac:dyDescent="0.3">
      <c r="A156" s="27" t="s">
        <v>75</v>
      </c>
      <c r="B156" s="38">
        <f>C156/$C$5*1</f>
        <v>328.57471163040634</v>
      </c>
      <c r="C156" s="38">
        <f>D156/$C$4*1</f>
        <v>333.37190242021023</v>
      </c>
      <c r="D156" s="38">
        <v>345.74</v>
      </c>
      <c r="E156" s="33">
        <f t="shared" ref="E156:L158" si="175">E$5*D156</f>
        <v>339.72412400000002</v>
      </c>
      <c r="F156" s="33">
        <f t="shared" si="175"/>
        <v>348.6248960488</v>
      </c>
      <c r="G156" s="33">
        <f t="shared" si="175"/>
        <v>356.01574384503459</v>
      </c>
      <c r="H156" s="33">
        <f t="shared" si="175"/>
        <v>367.76426339192068</v>
      </c>
      <c r="I156" s="33">
        <f t="shared" si="175"/>
        <v>369.41920257718431</v>
      </c>
      <c r="J156" s="33">
        <f t="shared" si="175"/>
        <v>370.01027330130785</v>
      </c>
      <c r="K156" s="33">
        <f t="shared" si="175"/>
        <v>372.4893421324266</v>
      </c>
      <c r="L156" s="33">
        <f t="shared" si="175"/>
        <v>371.22287836917639</v>
      </c>
      <c r="M156" s="33">
        <f t="shared" ref="M156:P158" si="176">ROUND(M$5*L156,2)</f>
        <v>378.42</v>
      </c>
      <c r="N156" s="22">
        <f t="shared" si="176"/>
        <v>378.42</v>
      </c>
      <c r="O156" s="7">
        <f t="shared" si="176"/>
        <v>387.24</v>
      </c>
      <c r="P156" s="167">
        <f t="shared" si="176"/>
        <v>396.96</v>
      </c>
      <c r="Q156" s="168" t="s">
        <v>185</v>
      </c>
      <c r="R156" s="66">
        <f t="shared" ref="R156:R158" si="177">P156*R$5</f>
        <v>403.192272</v>
      </c>
      <c r="S156" s="67">
        <f t="shared" si="125"/>
        <v>403</v>
      </c>
    </row>
    <row r="157" spans="1:20" x14ac:dyDescent="0.3">
      <c r="A157" s="27" t="s">
        <v>76</v>
      </c>
      <c r="B157" s="26">
        <f>C157/$C$5*1</f>
        <v>200.99945482105321</v>
      </c>
      <c r="C157" s="26">
        <f>D157/$C$4*1</f>
        <v>203.93404686144058</v>
      </c>
      <c r="D157" s="26">
        <v>211.5</v>
      </c>
      <c r="E157" s="22">
        <f t="shared" si="175"/>
        <v>207.81990000000002</v>
      </c>
      <c r="F157" s="33">
        <f t="shared" si="175"/>
        <v>213.26478138000002</v>
      </c>
      <c r="G157" s="33">
        <f t="shared" si="175"/>
        <v>217.78599474525603</v>
      </c>
      <c r="H157" s="33">
        <f t="shared" si="175"/>
        <v>224.97293257184947</v>
      </c>
      <c r="I157" s="33">
        <f t="shared" si="175"/>
        <v>225.98531076842278</v>
      </c>
      <c r="J157" s="33">
        <f t="shared" si="175"/>
        <v>226.34688726565227</v>
      </c>
      <c r="K157" s="33">
        <f t="shared" si="175"/>
        <v>227.86341141033213</v>
      </c>
      <c r="L157" s="33">
        <f t="shared" si="175"/>
        <v>227.088675811537</v>
      </c>
      <c r="M157" s="33">
        <f t="shared" si="176"/>
        <v>231.49</v>
      </c>
      <c r="N157" s="22">
        <f t="shared" si="176"/>
        <v>231.49</v>
      </c>
      <c r="O157" s="7">
        <f t="shared" si="176"/>
        <v>236.88</v>
      </c>
      <c r="P157" s="167">
        <f t="shared" si="176"/>
        <v>242.83</v>
      </c>
      <c r="Q157" s="168" t="s">
        <v>206</v>
      </c>
      <c r="R157" s="66">
        <f t="shared" si="177"/>
        <v>246.64243100000002</v>
      </c>
      <c r="S157" s="67">
        <f t="shared" si="125"/>
        <v>247</v>
      </c>
    </row>
    <row r="158" spans="1:20" x14ac:dyDescent="0.3">
      <c r="A158" s="27" t="s">
        <v>77</v>
      </c>
      <c r="B158" s="26">
        <f>C158/$C$5*1</f>
        <v>269.87146659827181</v>
      </c>
      <c r="C158" s="26">
        <f>D158/$C$4*1</f>
        <v>273.81159001060655</v>
      </c>
      <c r="D158" s="26">
        <v>283.97000000000003</v>
      </c>
      <c r="E158" s="22">
        <f t="shared" si="175"/>
        <v>279.02892200000002</v>
      </c>
      <c r="F158" s="33">
        <f t="shared" si="175"/>
        <v>286.33947975640001</v>
      </c>
      <c r="G158" s="33">
        <f t="shared" si="175"/>
        <v>292.40987672723571</v>
      </c>
      <c r="H158" s="33">
        <f t="shared" si="175"/>
        <v>302.05940265923448</v>
      </c>
      <c r="I158" s="33">
        <f t="shared" si="175"/>
        <v>303.41866997120104</v>
      </c>
      <c r="J158" s="33">
        <f t="shared" si="175"/>
        <v>303.90413984315495</v>
      </c>
      <c r="K158" s="33">
        <f t="shared" si="175"/>
        <v>305.94029758010407</v>
      </c>
      <c r="L158" s="33">
        <f t="shared" si="175"/>
        <v>304.90010056833171</v>
      </c>
      <c r="M158" s="33">
        <f t="shared" si="176"/>
        <v>310.82</v>
      </c>
      <c r="N158" s="22">
        <f t="shared" si="176"/>
        <v>310.82</v>
      </c>
      <c r="O158" s="7">
        <f t="shared" si="176"/>
        <v>318.06</v>
      </c>
      <c r="P158" s="167">
        <f t="shared" si="176"/>
        <v>326.04000000000002</v>
      </c>
      <c r="Q158" s="86" t="s">
        <v>180</v>
      </c>
      <c r="R158" s="66">
        <f t="shared" si="177"/>
        <v>331.15882800000003</v>
      </c>
      <c r="S158" s="67">
        <f t="shared" ref="S158" si="178">ROUND(R158,0)</f>
        <v>331</v>
      </c>
    </row>
    <row r="159" spans="1:20" x14ac:dyDescent="0.3">
      <c r="A159" s="28" t="s">
        <v>78</v>
      </c>
      <c r="B159" s="100"/>
      <c r="C159" s="100"/>
      <c r="D159" s="100"/>
      <c r="E159" s="100"/>
      <c r="F159" s="100"/>
      <c r="G159" s="100"/>
      <c r="H159" s="100"/>
      <c r="I159" s="100"/>
      <c r="J159" s="100"/>
      <c r="K159" s="100"/>
      <c r="L159" s="101"/>
      <c r="M159" s="101"/>
      <c r="N159" s="13"/>
      <c r="Q159" s="169"/>
    </row>
    <row r="160" spans="1:20" x14ac:dyDescent="0.3">
      <c r="A160" s="27" t="s">
        <v>79</v>
      </c>
      <c r="B160" s="38">
        <f>C160/$C$5*1</f>
        <v>344.72119265834812</v>
      </c>
      <c r="C160" s="38">
        <f>D160/$C$4*1</f>
        <v>349.75412207116</v>
      </c>
      <c r="D160" s="38">
        <v>362.73</v>
      </c>
      <c r="E160" s="33">
        <f t="shared" ref="E160:L163" si="179">E$5*D160</f>
        <v>356.41849800000006</v>
      </c>
      <c r="F160" s="33">
        <f t="shared" si="179"/>
        <v>365.75666264760008</v>
      </c>
      <c r="G160" s="33">
        <f t="shared" si="179"/>
        <v>373.51070389572925</v>
      </c>
      <c r="H160" s="33">
        <f t="shared" si="179"/>
        <v>385.83655712428828</v>
      </c>
      <c r="I160" s="33">
        <f t="shared" si="179"/>
        <v>387.57282163134755</v>
      </c>
      <c r="J160" s="33">
        <f t="shared" si="179"/>
        <v>388.19293814595773</v>
      </c>
      <c r="K160" s="33">
        <f t="shared" si="179"/>
        <v>390.79383083153562</v>
      </c>
      <c r="L160" s="33">
        <f t="shared" si="179"/>
        <v>389.46513180670843</v>
      </c>
      <c r="M160" s="33">
        <f t="shared" ref="M160:P163" si="180">ROUND(M$5*L160,2)</f>
        <v>397.02</v>
      </c>
      <c r="N160" s="22">
        <f t="shared" si="180"/>
        <v>397.02</v>
      </c>
      <c r="O160" s="7">
        <f t="shared" si="180"/>
        <v>406.27</v>
      </c>
      <c r="P160" s="167">
        <f t="shared" si="180"/>
        <v>416.47</v>
      </c>
      <c r="Q160" s="168" t="s">
        <v>203</v>
      </c>
      <c r="R160" s="66">
        <f t="shared" ref="R160:R163" si="181">P160*R$5</f>
        <v>423.00857900000005</v>
      </c>
      <c r="S160" s="67">
        <f t="shared" ref="S160:S163" si="182">ROUND(R160,0)</f>
        <v>423</v>
      </c>
    </row>
    <row r="161" spans="1:28" x14ac:dyDescent="0.3">
      <c r="A161" s="27" t="s">
        <v>80</v>
      </c>
      <c r="B161" s="26">
        <f>C161/$C$5*1</f>
        <v>667.56528153428189</v>
      </c>
      <c r="C161" s="26">
        <f>D161/$C$4*1</f>
        <v>677.31173464468236</v>
      </c>
      <c r="D161" s="26">
        <v>702.44</v>
      </c>
      <c r="E161" s="22">
        <f t="shared" si="179"/>
        <v>690.21754400000009</v>
      </c>
      <c r="F161" s="33">
        <f t="shared" si="179"/>
        <v>708.30124365280005</v>
      </c>
      <c r="G161" s="33">
        <f t="shared" si="179"/>
        <v>723.31723001823946</v>
      </c>
      <c r="H161" s="33">
        <f t="shared" si="179"/>
        <v>747.18669860884131</v>
      </c>
      <c r="I161" s="33">
        <f t="shared" si="179"/>
        <v>750.54903875258105</v>
      </c>
      <c r="J161" s="33">
        <f t="shared" si="179"/>
        <v>751.74991721458525</v>
      </c>
      <c r="K161" s="33">
        <f t="shared" si="179"/>
        <v>756.78664165992291</v>
      </c>
      <c r="L161" s="33">
        <f t="shared" si="179"/>
        <v>754.2135670782792</v>
      </c>
      <c r="M161" s="33">
        <f t="shared" si="180"/>
        <v>768.85</v>
      </c>
      <c r="N161" s="22">
        <f t="shared" si="180"/>
        <v>768.85</v>
      </c>
      <c r="O161" s="7">
        <f t="shared" si="180"/>
        <v>786.76</v>
      </c>
      <c r="P161" s="167">
        <f t="shared" si="180"/>
        <v>806.51</v>
      </c>
      <c r="Q161" s="168" t="s">
        <v>204</v>
      </c>
      <c r="R161" s="66">
        <f t="shared" si="181"/>
        <v>819.17220700000007</v>
      </c>
      <c r="S161" s="67">
        <f t="shared" si="182"/>
        <v>819</v>
      </c>
    </row>
    <row r="162" spans="1:28" ht="13.3" x14ac:dyDescent="0.4">
      <c r="A162" s="27" t="s">
        <v>81</v>
      </c>
      <c r="B162" s="26">
        <f>C162/$C$5*1</f>
        <v>1276.2847652315916</v>
      </c>
      <c r="C162" s="26">
        <f>D162/$C$4*1</f>
        <v>1294.9185228039728</v>
      </c>
      <c r="D162" s="26">
        <v>1342.96</v>
      </c>
      <c r="E162" s="22">
        <f t="shared" si="179"/>
        <v>1319.592496</v>
      </c>
      <c r="F162" s="33">
        <f t="shared" si="179"/>
        <v>1354.1658193952001</v>
      </c>
      <c r="G162" s="33">
        <f t="shared" si="179"/>
        <v>1382.8741347663783</v>
      </c>
      <c r="H162" s="33">
        <f t="shared" si="179"/>
        <v>1428.5089812136687</v>
      </c>
      <c r="I162" s="33">
        <f t="shared" si="179"/>
        <v>1434.93727162913</v>
      </c>
      <c r="J162" s="33">
        <f t="shared" si="179"/>
        <v>1437.2331712637367</v>
      </c>
      <c r="K162" s="33">
        <f t="shared" si="179"/>
        <v>1446.8626335112037</v>
      </c>
      <c r="L162" s="33">
        <f t="shared" si="179"/>
        <v>1441.9433005572657</v>
      </c>
      <c r="M162" s="33">
        <f t="shared" si="180"/>
        <v>1469.92</v>
      </c>
      <c r="N162" s="22">
        <f t="shared" si="180"/>
        <v>1469.92</v>
      </c>
      <c r="O162" s="7">
        <f t="shared" si="180"/>
        <v>1504.17</v>
      </c>
      <c r="P162" s="167">
        <f t="shared" si="180"/>
        <v>1541.92</v>
      </c>
      <c r="Q162" s="170" t="s">
        <v>205</v>
      </c>
      <c r="R162" s="165">
        <f t="shared" si="181"/>
        <v>1566.1281440000002</v>
      </c>
      <c r="S162" s="166">
        <f t="shared" si="182"/>
        <v>1566</v>
      </c>
    </row>
    <row r="163" spans="1:28" ht="13.3" x14ac:dyDescent="0.4">
      <c r="A163" s="27" t="s">
        <v>82</v>
      </c>
      <c r="B163" s="26">
        <f>C163/$C$5*1</f>
        <v>0</v>
      </c>
      <c r="C163" s="26">
        <f>D163/$C$4*1</f>
        <v>0</v>
      </c>
      <c r="D163" s="26">
        <v>0</v>
      </c>
      <c r="E163" s="22">
        <f t="shared" si="179"/>
        <v>0</v>
      </c>
      <c r="F163" s="33">
        <f t="shared" si="179"/>
        <v>0</v>
      </c>
      <c r="G163" s="33">
        <f t="shared" si="179"/>
        <v>0</v>
      </c>
      <c r="H163" s="33">
        <f t="shared" si="179"/>
        <v>0</v>
      </c>
      <c r="I163" s="33">
        <f t="shared" si="179"/>
        <v>0</v>
      </c>
      <c r="J163" s="33">
        <f t="shared" si="179"/>
        <v>0</v>
      </c>
      <c r="K163" s="33">
        <f t="shared" si="179"/>
        <v>0</v>
      </c>
      <c r="L163" s="33">
        <f t="shared" si="179"/>
        <v>0</v>
      </c>
      <c r="M163" s="33">
        <f t="shared" si="180"/>
        <v>0</v>
      </c>
      <c r="N163" s="22">
        <f t="shared" si="180"/>
        <v>0</v>
      </c>
      <c r="O163" s="7">
        <f t="shared" si="180"/>
        <v>0</v>
      </c>
      <c r="P163" s="167">
        <f t="shared" si="180"/>
        <v>0</v>
      </c>
      <c r="Q163" s="170" t="s">
        <v>210</v>
      </c>
      <c r="R163" s="165">
        <f t="shared" si="181"/>
        <v>0</v>
      </c>
      <c r="S163" s="166">
        <f t="shared" si="182"/>
        <v>0</v>
      </c>
    </row>
    <row r="164" spans="1:28" x14ac:dyDescent="0.3">
      <c r="A164" s="104" t="s">
        <v>139</v>
      </c>
      <c r="B164" s="105"/>
      <c r="C164" s="105"/>
      <c r="D164" s="105"/>
      <c r="E164" s="105"/>
      <c r="F164" s="105"/>
      <c r="G164" s="105"/>
      <c r="H164" s="105"/>
      <c r="I164" s="105"/>
      <c r="J164" s="105"/>
      <c r="K164" s="105"/>
      <c r="L164" s="101"/>
      <c r="M164" s="101"/>
      <c r="N164" s="13"/>
    </row>
    <row r="165" spans="1:28" s="9" customFormat="1" x14ac:dyDescent="0.3">
      <c r="A165" s="125" t="s">
        <v>145</v>
      </c>
      <c r="B165" s="125"/>
      <c r="C165" s="125"/>
      <c r="D165" s="125"/>
      <c r="E165" s="125"/>
      <c r="F165" s="125"/>
      <c r="G165" s="125"/>
      <c r="H165" s="125"/>
      <c r="I165" s="125"/>
      <c r="J165" s="125"/>
      <c r="K165" s="125"/>
      <c r="L165" s="101"/>
      <c r="M165" s="101"/>
      <c r="N165" s="51"/>
      <c r="Q165" s="59"/>
      <c r="R165" s="59"/>
      <c r="S165" s="60"/>
      <c r="U165"/>
      <c r="V165"/>
      <c r="W165"/>
      <c r="X165"/>
      <c r="Y165"/>
      <c r="Z165"/>
      <c r="AA165"/>
      <c r="AB165"/>
    </row>
    <row r="166" spans="1:28" x14ac:dyDescent="0.3">
      <c r="A166" s="36" t="s">
        <v>23</v>
      </c>
      <c r="B166" s="33">
        <v>746345.83</v>
      </c>
      <c r="C166" s="33">
        <f t="shared" ref="C166:L166" si="183">C$4*B166</f>
        <v>774035.26029299991</v>
      </c>
      <c r="D166" s="33">
        <f t="shared" si="183"/>
        <v>827134.07914909965</v>
      </c>
      <c r="E166" s="33">
        <f t="shared" si="183"/>
        <v>830111.76183403644</v>
      </c>
      <c r="F166" s="33">
        <f t="shared" si="183"/>
        <v>775656.43025772367</v>
      </c>
      <c r="G166" s="33">
        <f t="shared" si="183"/>
        <v>758126.59493389912</v>
      </c>
      <c r="H166" s="33">
        <f t="shared" si="183"/>
        <v>750545.3289845601</v>
      </c>
      <c r="I166" s="33">
        <f t="shared" si="183"/>
        <v>700859.22820578224</v>
      </c>
      <c r="J166" s="33">
        <f t="shared" si="183"/>
        <v>678992.42028576182</v>
      </c>
      <c r="K166" s="33">
        <f t="shared" si="183"/>
        <v>693590.75732190569</v>
      </c>
      <c r="L166" s="33">
        <f t="shared" si="183"/>
        <v>668898.92636124592</v>
      </c>
      <c r="M166" s="33">
        <f>ROUND(M$4*L166,2)</f>
        <v>726156.67</v>
      </c>
      <c r="N166" s="22">
        <f>ROUND(N$4*M166,2)</f>
        <v>1016619.34</v>
      </c>
      <c r="O166" s="7">
        <f>ROUND(O$4*N166,2)</f>
        <v>1084021.2</v>
      </c>
      <c r="P166" s="7">
        <f>ROUND(P$4*O166,2)</f>
        <v>1149929.69</v>
      </c>
      <c r="Q166" s="62">
        <f t="shared" ref="Q166:R166" si="184">P166*Q$4</f>
        <v>1260322.9402400001</v>
      </c>
      <c r="R166" s="62">
        <f t="shared" si="184"/>
        <v>1340731.5438273123</v>
      </c>
      <c r="S166" s="63">
        <f t="shared" ref="S166:S168" si="185">ROUND(R166,0)</f>
        <v>1340732</v>
      </c>
    </row>
    <row r="167" spans="1:28" x14ac:dyDescent="0.3">
      <c r="A167" s="36" t="s">
        <v>140</v>
      </c>
      <c r="B167" s="33">
        <v>761441.11</v>
      </c>
      <c r="C167" s="33">
        <f t="shared" ref="C167:L167" si="186">C$4*B167</f>
        <v>789690.57518099993</v>
      </c>
      <c r="D167" s="33">
        <f t="shared" si="186"/>
        <v>843863.3486384165</v>
      </c>
      <c r="E167" s="33">
        <f t="shared" si="186"/>
        <v>846901.25669351488</v>
      </c>
      <c r="F167" s="33">
        <f t="shared" si="186"/>
        <v>791344.53425442032</v>
      </c>
      <c r="G167" s="33">
        <f t="shared" si="186"/>
        <v>773460.14778027043</v>
      </c>
      <c r="H167" s="33">
        <f t="shared" si="186"/>
        <v>765725.5463024677</v>
      </c>
      <c r="I167" s="33">
        <f t="shared" si="186"/>
        <v>715034.51513724437</v>
      </c>
      <c r="J167" s="33">
        <f t="shared" si="186"/>
        <v>692725.43826496229</v>
      </c>
      <c r="K167" s="33">
        <f t="shared" si="186"/>
        <v>707619.03518765897</v>
      </c>
      <c r="L167" s="33">
        <f t="shared" si="186"/>
        <v>682427.79753497837</v>
      </c>
      <c r="M167" s="33">
        <f t="shared" ref="M167:P168" si="187">ROUND(M$4*L167,2)</f>
        <v>740843.62</v>
      </c>
      <c r="N167" s="22">
        <f t="shared" si="187"/>
        <v>1037181.07</v>
      </c>
      <c r="O167" s="7">
        <f t="shared" si="187"/>
        <v>1105946.17</v>
      </c>
      <c r="P167" s="7">
        <f t="shared" si="187"/>
        <v>1173187.7</v>
      </c>
      <c r="Q167" s="62">
        <f t="shared" ref="Q167:R167" si="188">P167*Q$4</f>
        <v>1285813.7191999999</v>
      </c>
      <c r="R167" s="62">
        <f t="shared" si="188"/>
        <v>1367848.63448496</v>
      </c>
      <c r="S167" s="63">
        <f t="shared" si="185"/>
        <v>1367849</v>
      </c>
    </row>
    <row r="168" spans="1:28" x14ac:dyDescent="0.3">
      <c r="A168" s="21" t="s">
        <v>24</v>
      </c>
      <c r="B168" s="22">
        <v>74869.279999999999</v>
      </c>
      <c r="C168" s="33">
        <f t="shared" ref="C168:L168" si="189">C$4*B168</f>
        <v>77646.930287999989</v>
      </c>
      <c r="D168" s="33">
        <f t="shared" si="189"/>
        <v>82973.509705756791</v>
      </c>
      <c r="E168" s="33">
        <f t="shared" si="189"/>
        <v>83272.214340697523</v>
      </c>
      <c r="F168" s="33">
        <f t="shared" si="189"/>
        <v>77809.557079947772</v>
      </c>
      <c r="G168" s="33">
        <f t="shared" si="189"/>
        <v>76051.061089940951</v>
      </c>
      <c r="H168" s="33">
        <f t="shared" si="189"/>
        <v>75290.550479041543</v>
      </c>
      <c r="I168" s="33">
        <f t="shared" si="189"/>
        <v>70306.316037328987</v>
      </c>
      <c r="J168" s="33">
        <f t="shared" si="189"/>
        <v>68112.758976964324</v>
      </c>
      <c r="K168" s="33">
        <f t="shared" si="189"/>
        <v>69577.183294969058</v>
      </c>
      <c r="L168" s="33">
        <f t="shared" si="189"/>
        <v>67100.235569668162</v>
      </c>
      <c r="M168" s="33">
        <f t="shared" si="187"/>
        <v>72844.02</v>
      </c>
      <c r="N168" s="22">
        <f t="shared" si="187"/>
        <v>101981.63</v>
      </c>
      <c r="O168" s="7">
        <f t="shared" si="187"/>
        <v>108743.01</v>
      </c>
      <c r="P168" s="7">
        <f t="shared" si="187"/>
        <v>115354.59</v>
      </c>
      <c r="Q168" s="62">
        <f t="shared" ref="Q168:R168" si="190">P168*Q$4</f>
        <v>126428.63064</v>
      </c>
      <c r="R168" s="62">
        <f t="shared" si="190"/>
        <v>134494.77727483201</v>
      </c>
      <c r="S168" s="63">
        <f t="shared" si="185"/>
        <v>134495</v>
      </c>
    </row>
    <row r="169" spans="1:28" x14ac:dyDescent="0.3">
      <c r="A169" s="102" t="s">
        <v>141</v>
      </c>
      <c r="B169" s="101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3"/>
    </row>
    <row r="170" spans="1:28" x14ac:dyDescent="0.3">
      <c r="A170" s="36" t="s">
        <v>142</v>
      </c>
      <c r="B170" s="33">
        <v>15011.92</v>
      </c>
      <c r="C170" s="33">
        <f t="shared" ref="C170:L170" si="191">C$4*B170</f>
        <v>15568.862231999999</v>
      </c>
      <c r="D170" s="33">
        <f t="shared" si="191"/>
        <v>16636.886181115198</v>
      </c>
      <c r="E170" s="33">
        <f t="shared" si="191"/>
        <v>16696.778971367214</v>
      </c>
      <c r="F170" s="33">
        <f t="shared" si="191"/>
        <v>15601.470270845524</v>
      </c>
      <c r="G170" s="33">
        <f t="shared" si="191"/>
        <v>15248.877042724416</v>
      </c>
      <c r="H170" s="33">
        <f t="shared" si="191"/>
        <v>15096.388272297172</v>
      </c>
      <c r="I170" s="33">
        <f t="shared" si="191"/>
        <v>14097.007368671098</v>
      </c>
      <c r="J170" s="33">
        <f t="shared" si="191"/>
        <v>13657.18073876856</v>
      </c>
      <c r="K170" s="33">
        <f t="shared" si="191"/>
        <v>13950.810124652086</v>
      </c>
      <c r="L170" s="33">
        <f t="shared" si="191"/>
        <v>13454.161284214471</v>
      </c>
      <c r="M170" s="33">
        <f t="shared" ref="M170:P172" si="192">ROUND(M$4*L170,2)</f>
        <v>14605.84</v>
      </c>
      <c r="N170" s="22">
        <f t="shared" si="192"/>
        <v>20448.18</v>
      </c>
      <c r="O170" s="7">
        <f t="shared" si="192"/>
        <v>21803.89</v>
      </c>
      <c r="P170" s="7">
        <f t="shared" si="192"/>
        <v>23129.57</v>
      </c>
      <c r="Q170" s="62">
        <f t="shared" ref="Q170:R170" si="193">P170*Q$4</f>
        <v>25350.008720000002</v>
      </c>
      <c r="R170" s="62">
        <f t="shared" si="193"/>
        <v>26967.339276336003</v>
      </c>
      <c r="S170" s="63">
        <f t="shared" ref="S170:S172" si="194">ROUND(R170,0)</f>
        <v>26967</v>
      </c>
    </row>
    <row r="171" spans="1:28" x14ac:dyDescent="0.3">
      <c r="A171" s="21" t="s">
        <v>143</v>
      </c>
      <c r="B171" s="22">
        <v>20694.71</v>
      </c>
      <c r="C171" s="33">
        <f t="shared" ref="C171:L171" si="195">C$4*B171</f>
        <v>21462.483740999996</v>
      </c>
      <c r="D171" s="33">
        <f t="shared" si="195"/>
        <v>22934.810125632597</v>
      </c>
      <c r="E171" s="33">
        <f t="shared" si="195"/>
        <v>23017.375442084875</v>
      </c>
      <c r="F171" s="33">
        <f t="shared" si="195"/>
        <v>21507.435613084108</v>
      </c>
      <c r="G171" s="33">
        <f t="shared" si="195"/>
        <v>21021.367568228408</v>
      </c>
      <c r="H171" s="33">
        <f t="shared" si="195"/>
        <v>20811.153892546125</v>
      </c>
      <c r="I171" s="33">
        <f t="shared" si="195"/>
        <v>19433.455504859572</v>
      </c>
      <c r="J171" s="33">
        <f t="shared" si="195"/>
        <v>18827.131693107953</v>
      </c>
      <c r="K171" s="33">
        <f t="shared" si="195"/>
        <v>19231.915024509774</v>
      </c>
      <c r="L171" s="33">
        <f t="shared" si="195"/>
        <v>18547.258849637226</v>
      </c>
      <c r="M171" s="33">
        <f t="shared" si="192"/>
        <v>20134.900000000001</v>
      </c>
      <c r="N171" s="22">
        <f t="shared" si="192"/>
        <v>28188.86</v>
      </c>
      <c r="O171" s="7">
        <f t="shared" si="192"/>
        <v>30057.78</v>
      </c>
      <c r="P171" s="7">
        <f t="shared" si="192"/>
        <v>31885.29</v>
      </c>
      <c r="Q171" s="62">
        <f t="shared" ref="Q171:R171" si="196">P171*Q$4</f>
        <v>34946.277840000002</v>
      </c>
      <c r="R171" s="62">
        <f t="shared" si="196"/>
        <v>37175.850366192004</v>
      </c>
      <c r="S171" s="63">
        <f t="shared" si="194"/>
        <v>37176</v>
      </c>
    </row>
    <row r="172" spans="1:28" x14ac:dyDescent="0.3">
      <c r="A172" s="34" t="s">
        <v>144</v>
      </c>
      <c r="B172" s="35">
        <v>29064.82</v>
      </c>
      <c r="C172" s="40">
        <f t="shared" ref="C172:L172" si="197">C$4*B172</f>
        <v>30143.124821999998</v>
      </c>
      <c r="D172" s="40">
        <f t="shared" si="197"/>
        <v>32210.943184789197</v>
      </c>
      <c r="E172" s="40">
        <f t="shared" si="197"/>
        <v>32326.902580254438</v>
      </c>
      <c r="F172" s="40">
        <f t="shared" si="197"/>
        <v>30206.257770989749</v>
      </c>
      <c r="G172" s="40">
        <f t="shared" si="197"/>
        <v>29523.596345365382</v>
      </c>
      <c r="H172" s="40">
        <f t="shared" si="197"/>
        <v>29228.360381911727</v>
      </c>
      <c r="I172" s="40">
        <f t="shared" si="197"/>
        <v>27293.442924629169</v>
      </c>
      <c r="J172" s="40">
        <f t="shared" si="197"/>
        <v>26441.887505380739</v>
      </c>
      <c r="K172" s="40">
        <f t="shared" si="197"/>
        <v>27010.388086746425</v>
      </c>
      <c r="L172" s="40">
        <f t="shared" si="197"/>
        <v>26048.818270858254</v>
      </c>
      <c r="M172" s="33">
        <f t="shared" si="192"/>
        <v>28278.6</v>
      </c>
      <c r="N172" s="22">
        <f t="shared" si="192"/>
        <v>39590.04</v>
      </c>
      <c r="O172" s="7">
        <f t="shared" si="192"/>
        <v>42214.86</v>
      </c>
      <c r="P172" s="7">
        <f t="shared" si="192"/>
        <v>44781.52</v>
      </c>
      <c r="Q172" s="62">
        <f t="shared" ref="Q172:R172" si="198">P172*Q$4</f>
        <v>49080.545919999997</v>
      </c>
      <c r="R172" s="62">
        <f t="shared" si="198"/>
        <v>52211.884749696001</v>
      </c>
      <c r="S172" s="63">
        <f t="shared" si="194"/>
        <v>52212</v>
      </c>
    </row>
    <row r="173" spans="1:28" x14ac:dyDescent="0.3">
      <c r="A173" s="102" t="s">
        <v>157</v>
      </c>
      <c r="B173" s="101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3"/>
    </row>
    <row r="174" spans="1:28" x14ac:dyDescent="0.3">
      <c r="A174" s="36" t="s">
        <v>142</v>
      </c>
      <c r="B174" s="126"/>
      <c r="C174" s="122"/>
      <c r="D174" s="122"/>
      <c r="E174" s="122"/>
      <c r="F174" s="122"/>
      <c r="G174" s="122"/>
      <c r="H174" s="33">
        <v>19034.39</v>
      </c>
      <c r="I174" s="33">
        <f t="shared" ref="I174:L176" si="199">I$4*H174</f>
        <v>17774.313382</v>
      </c>
      <c r="J174" s="33">
        <f t="shared" si="199"/>
        <v>17219.754804481599</v>
      </c>
      <c r="K174" s="33">
        <f t="shared" si="199"/>
        <v>17589.979532777954</v>
      </c>
      <c r="L174" s="33">
        <f t="shared" si="199"/>
        <v>16963.776261411058</v>
      </c>
      <c r="M174" s="33">
        <f t="shared" ref="M174:P176" si="200">ROUND(M$4*L174,2)</f>
        <v>18415.88</v>
      </c>
      <c r="N174" s="22">
        <f t="shared" si="200"/>
        <v>25782.23</v>
      </c>
      <c r="O174" s="7">
        <f t="shared" si="200"/>
        <v>27491.59</v>
      </c>
      <c r="P174" s="7">
        <f t="shared" si="200"/>
        <v>29163.08</v>
      </c>
      <c r="Q174" s="62">
        <f t="shared" ref="Q174:R176" si="201">P174*Q$4</f>
        <v>31962.735680000005</v>
      </c>
      <c r="R174" s="62">
        <f t="shared" si="201"/>
        <v>34001.95821638401</v>
      </c>
      <c r="S174" s="63">
        <f t="shared" ref="S174:S176" si="202">ROUND(R174,0)</f>
        <v>34002</v>
      </c>
    </row>
    <row r="175" spans="1:28" x14ac:dyDescent="0.3">
      <c r="A175" s="21" t="s">
        <v>143</v>
      </c>
      <c r="B175" s="101"/>
      <c r="C175" s="101"/>
      <c r="D175" s="101"/>
      <c r="E175" s="101"/>
      <c r="F175" s="101"/>
      <c r="G175" s="101"/>
      <c r="H175" s="33">
        <v>26361.15</v>
      </c>
      <c r="I175" s="33">
        <f t="shared" si="199"/>
        <v>24616.041870000001</v>
      </c>
      <c r="J175" s="33">
        <f t="shared" si="199"/>
        <v>23848.021363656</v>
      </c>
      <c r="K175" s="33">
        <f t="shared" si="199"/>
        <v>24360.753822974606</v>
      </c>
      <c r="L175" s="33">
        <f t="shared" si="199"/>
        <v>23493.51098687671</v>
      </c>
      <c r="M175" s="33">
        <f t="shared" si="200"/>
        <v>25504.560000000001</v>
      </c>
      <c r="N175" s="22">
        <f t="shared" si="200"/>
        <v>35706.379999999997</v>
      </c>
      <c r="O175" s="7">
        <f t="shared" si="200"/>
        <v>38073.71</v>
      </c>
      <c r="P175" s="7">
        <f t="shared" si="200"/>
        <v>40388.589999999997</v>
      </c>
      <c r="Q175" s="62">
        <f t="shared" si="201"/>
        <v>44265.894639999999</v>
      </c>
      <c r="R175" s="62">
        <f t="shared" si="201"/>
        <v>47090.058718032</v>
      </c>
      <c r="S175" s="63">
        <f t="shared" si="202"/>
        <v>47090</v>
      </c>
    </row>
    <row r="176" spans="1:28" x14ac:dyDescent="0.3">
      <c r="A176" s="34" t="s">
        <v>144</v>
      </c>
      <c r="B176" s="127"/>
      <c r="C176" s="127"/>
      <c r="D176" s="127"/>
      <c r="E176" s="127"/>
      <c r="F176" s="127"/>
      <c r="G176" s="127"/>
      <c r="H176" s="40">
        <v>37938.120000000003</v>
      </c>
      <c r="I176" s="40">
        <f t="shared" si="199"/>
        <v>35426.616456000003</v>
      </c>
      <c r="J176" s="40">
        <f t="shared" si="199"/>
        <v>34321.306022572804</v>
      </c>
      <c r="K176" s="40">
        <f t="shared" si="199"/>
        <v>35059.214102058118</v>
      </c>
      <c r="L176" s="40">
        <f t="shared" si="199"/>
        <v>33811.106080024852</v>
      </c>
      <c r="M176" s="33">
        <f t="shared" si="200"/>
        <v>36705.339999999997</v>
      </c>
      <c r="N176" s="22">
        <f t="shared" si="200"/>
        <v>51387.48</v>
      </c>
      <c r="O176" s="7">
        <f t="shared" si="200"/>
        <v>54794.47</v>
      </c>
      <c r="P176" s="7">
        <f t="shared" si="200"/>
        <v>58125.97</v>
      </c>
      <c r="Q176" s="62">
        <f t="shared" si="201"/>
        <v>63706.063120000006</v>
      </c>
      <c r="R176" s="62">
        <f t="shared" si="201"/>
        <v>67770.509947056009</v>
      </c>
      <c r="S176" s="63">
        <f t="shared" si="202"/>
        <v>67771</v>
      </c>
    </row>
    <row r="177" spans="1:19" s="9" customFormat="1" x14ac:dyDescent="0.3">
      <c r="A177" s="125" t="s">
        <v>146</v>
      </c>
      <c r="B177" s="125"/>
      <c r="C177" s="125"/>
      <c r="D177" s="125"/>
      <c r="E177" s="125"/>
      <c r="F177" s="125"/>
      <c r="G177" s="125"/>
      <c r="H177" s="125"/>
      <c r="I177" s="125"/>
      <c r="J177" s="125"/>
      <c r="K177" s="125"/>
      <c r="L177" s="101"/>
      <c r="M177" s="101"/>
      <c r="N177" s="51"/>
      <c r="Q177" s="59"/>
      <c r="R177" s="59"/>
      <c r="S177" s="60"/>
    </row>
    <row r="178" spans="1:19" x14ac:dyDescent="0.3">
      <c r="A178" s="36" t="s">
        <v>17</v>
      </c>
      <c r="B178" s="33">
        <v>173404.03</v>
      </c>
      <c r="C178" s="33">
        <f t="shared" ref="C178:L178" si="203">C$4*B178</f>
        <v>179837.31951299999</v>
      </c>
      <c r="D178" s="33">
        <f t="shared" si="203"/>
        <v>192174.15963159179</v>
      </c>
      <c r="E178" s="33">
        <f t="shared" si="203"/>
        <v>192865.98660626553</v>
      </c>
      <c r="F178" s="33">
        <f t="shared" si="203"/>
        <v>180213.97788489453</v>
      </c>
      <c r="G178" s="33">
        <f t="shared" si="203"/>
        <v>176141.14198469592</v>
      </c>
      <c r="H178" s="33">
        <f t="shared" si="203"/>
        <v>174379.73056484896</v>
      </c>
      <c r="I178" s="33">
        <f t="shared" si="203"/>
        <v>162835.79240145595</v>
      </c>
      <c r="J178" s="33">
        <f t="shared" si="203"/>
        <v>157755.31567853052</v>
      </c>
      <c r="K178" s="33">
        <f t="shared" si="203"/>
        <v>161147.05496561894</v>
      </c>
      <c r="L178" s="33">
        <f t="shared" si="203"/>
        <v>155410.2198088429</v>
      </c>
      <c r="M178" s="33">
        <f t="shared" ref="M178:P179" si="204">ROUND(M$4*L178,2)</f>
        <v>168713.33</v>
      </c>
      <c r="N178" s="22">
        <f t="shared" si="204"/>
        <v>236198.66</v>
      </c>
      <c r="O178" s="7">
        <f t="shared" si="204"/>
        <v>251858.63</v>
      </c>
      <c r="P178" s="7">
        <f t="shared" si="204"/>
        <v>267171.63</v>
      </c>
      <c r="Q178" s="62">
        <f t="shared" ref="Q178:R179" si="205">P178*Q$4</f>
        <v>292820.10648000002</v>
      </c>
      <c r="R178" s="62">
        <f t="shared" si="205"/>
        <v>311502.02927342406</v>
      </c>
      <c r="S178" s="63">
        <f t="shared" ref="S178:S179" si="206">ROUND(R178,0)</f>
        <v>311502</v>
      </c>
    </row>
    <row r="179" spans="1:19" x14ac:dyDescent="0.3">
      <c r="A179" s="21" t="s">
        <v>18</v>
      </c>
      <c r="B179" s="22">
        <v>210796.41</v>
      </c>
      <c r="C179" s="33">
        <f t="shared" ref="C179:L179" si="207">C$4*B179</f>
        <v>218616.95681099998</v>
      </c>
      <c r="D179" s="33">
        <f t="shared" si="207"/>
        <v>233614.08004823458</v>
      </c>
      <c r="E179" s="33">
        <f t="shared" si="207"/>
        <v>234455.09073640822</v>
      </c>
      <c r="F179" s="33">
        <f t="shared" si="207"/>
        <v>219074.83678409984</v>
      </c>
      <c r="G179" s="33">
        <f t="shared" si="207"/>
        <v>214123.74547277921</v>
      </c>
      <c r="H179" s="33">
        <f t="shared" si="207"/>
        <v>211982.50801805142</v>
      </c>
      <c r="I179" s="33">
        <f t="shared" si="207"/>
        <v>197949.2659872564</v>
      </c>
      <c r="J179" s="33">
        <f t="shared" si="207"/>
        <v>191773.24888845399</v>
      </c>
      <c r="K179" s="33">
        <f t="shared" si="207"/>
        <v>195896.37373955577</v>
      </c>
      <c r="L179" s="33">
        <f t="shared" si="207"/>
        <v>188922.4628344276</v>
      </c>
      <c r="M179" s="33">
        <f t="shared" si="204"/>
        <v>205094.23</v>
      </c>
      <c r="N179" s="22">
        <f t="shared" si="204"/>
        <v>287131.92</v>
      </c>
      <c r="O179" s="7">
        <f t="shared" si="204"/>
        <v>306168.77</v>
      </c>
      <c r="P179" s="7">
        <f t="shared" si="204"/>
        <v>324783.83</v>
      </c>
      <c r="Q179" s="62">
        <f t="shared" si="205"/>
        <v>355963.07768000005</v>
      </c>
      <c r="R179" s="62">
        <f t="shared" si="205"/>
        <v>378673.52203598409</v>
      </c>
      <c r="S179" s="63">
        <f t="shared" si="206"/>
        <v>378674</v>
      </c>
    </row>
    <row r="180" spans="1:19" x14ac:dyDescent="0.3">
      <c r="A180" s="102" t="s">
        <v>141</v>
      </c>
      <c r="B180" s="101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3"/>
    </row>
    <row r="181" spans="1:19" x14ac:dyDescent="0.3">
      <c r="A181" s="36" t="s">
        <v>147</v>
      </c>
      <c r="B181" s="33">
        <v>6720.58</v>
      </c>
      <c r="C181" s="33">
        <f t="shared" ref="C181:L181" si="208">C$4*B181</f>
        <v>6969.9135179999994</v>
      </c>
      <c r="D181" s="33">
        <f t="shared" si="208"/>
        <v>7448.0495853347993</v>
      </c>
      <c r="E181" s="33">
        <f t="shared" si="208"/>
        <v>7474.8625638420053</v>
      </c>
      <c r="F181" s="33">
        <f t="shared" si="208"/>
        <v>6984.5115796539694</v>
      </c>
      <c r="G181" s="33">
        <f t="shared" si="208"/>
        <v>6826.6616179537905</v>
      </c>
      <c r="H181" s="33">
        <f t="shared" si="208"/>
        <v>6758.3950017742527</v>
      </c>
      <c r="I181" s="33">
        <f t="shared" si="208"/>
        <v>6310.9892526567974</v>
      </c>
      <c r="J181" s="33">
        <f t="shared" si="208"/>
        <v>6114.0863879739054</v>
      </c>
      <c r="K181" s="33">
        <f t="shared" si="208"/>
        <v>6245.5392453153445</v>
      </c>
      <c r="L181" s="33">
        <f t="shared" si="208"/>
        <v>6023.1980481821183</v>
      </c>
      <c r="M181" s="33">
        <f t="shared" ref="M181:P186" si="209">ROUND(M$4*L181,2)</f>
        <v>6538.78</v>
      </c>
      <c r="N181" s="33">
        <f t="shared" si="209"/>
        <v>9154.2900000000009</v>
      </c>
      <c r="O181" s="6">
        <f t="shared" si="209"/>
        <v>9761.2199999999993</v>
      </c>
      <c r="P181" s="6">
        <f t="shared" si="209"/>
        <v>10354.700000000001</v>
      </c>
      <c r="Q181" s="62">
        <f t="shared" ref="Q181:R186" si="210">P181*Q$4</f>
        <v>11348.751200000002</v>
      </c>
      <c r="R181" s="62">
        <f t="shared" si="210"/>
        <v>12072.801526560004</v>
      </c>
      <c r="S181" s="63">
        <f t="shared" ref="S181:S186" si="211">ROUND(R181,0)</f>
        <v>12073</v>
      </c>
    </row>
    <row r="182" spans="1:19" x14ac:dyDescent="0.3">
      <c r="A182" s="21" t="s">
        <v>148</v>
      </c>
      <c r="B182" s="22">
        <v>11640.42</v>
      </c>
      <c r="C182" s="33">
        <f t="shared" ref="C182:L182" si="212">C$4*B182</f>
        <v>12072.279581999999</v>
      </c>
      <c r="D182" s="33">
        <f t="shared" si="212"/>
        <v>12900.437961325199</v>
      </c>
      <c r="E182" s="33">
        <f t="shared" si="212"/>
        <v>12946.879537985969</v>
      </c>
      <c r="F182" s="33">
        <f t="shared" si="212"/>
        <v>12097.56424029409</v>
      </c>
      <c r="G182" s="33">
        <f t="shared" si="212"/>
        <v>11824.159288463445</v>
      </c>
      <c r="H182" s="33">
        <f t="shared" si="212"/>
        <v>11705.91769557881</v>
      </c>
      <c r="I182" s="33">
        <f t="shared" si="212"/>
        <v>10930.985944131493</v>
      </c>
      <c r="J182" s="33">
        <f t="shared" si="212"/>
        <v>10589.93918267459</v>
      </c>
      <c r="K182" s="33">
        <f t="shared" si="212"/>
        <v>10817.622875102095</v>
      </c>
      <c r="L182" s="33">
        <f t="shared" si="212"/>
        <v>10432.515500748461</v>
      </c>
      <c r="M182" s="33">
        <f t="shared" si="209"/>
        <v>11325.54</v>
      </c>
      <c r="N182" s="33">
        <f t="shared" si="209"/>
        <v>15855.76</v>
      </c>
      <c r="O182" s="6">
        <f t="shared" si="209"/>
        <v>16907</v>
      </c>
      <c r="P182" s="6">
        <f t="shared" si="209"/>
        <v>17934.95</v>
      </c>
      <c r="Q182" s="62">
        <f t="shared" si="210"/>
        <v>19656.705200000004</v>
      </c>
      <c r="R182" s="62">
        <f t="shared" si="210"/>
        <v>20910.802991760007</v>
      </c>
      <c r="S182" s="63">
        <f t="shared" si="211"/>
        <v>20911</v>
      </c>
    </row>
    <row r="183" spans="1:19" x14ac:dyDescent="0.3">
      <c r="A183" s="21" t="s">
        <v>149</v>
      </c>
      <c r="B183" s="22">
        <v>19030.810000000001</v>
      </c>
      <c r="C183" s="33">
        <f t="shared" ref="C183:L183" si="213">C$4*B183</f>
        <v>19736.853050999998</v>
      </c>
      <c r="D183" s="33">
        <f t="shared" si="213"/>
        <v>21090.801170298597</v>
      </c>
      <c r="E183" s="33">
        <f t="shared" si="213"/>
        <v>21166.728054511674</v>
      </c>
      <c r="F183" s="33">
        <f t="shared" si="213"/>
        <v>19778.190694135708</v>
      </c>
      <c r="G183" s="33">
        <f t="shared" si="213"/>
        <v>19331.203584448242</v>
      </c>
      <c r="H183" s="33">
        <f t="shared" si="213"/>
        <v>19137.891548603759</v>
      </c>
      <c r="I183" s="33">
        <f t="shared" si="213"/>
        <v>17870.96312808619</v>
      </c>
      <c r="J183" s="33">
        <f t="shared" si="213"/>
        <v>17313.389078489901</v>
      </c>
      <c r="K183" s="33">
        <f t="shared" si="213"/>
        <v>17685.626943677435</v>
      </c>
      <c r="L183" s="33">
        <f t="shared" si="213"/>
        <v>17056.01862448252</v>
      </c>
      <c r="M183" s="33">
        <f t="shared" si="209"/>
        <v>18516.009999999998</v>
      </c>
      <c r="N183" s="33">
        <f t="shared" si="209"/>
        <v>25922.41</v>
      </c>
      <c r="O183" s="6">
        <f t="shared" si="209"/>
        <v>27641.07</v>
      </c>
      <c r="P183" s="6">
        <f t="shared" si="209"/>
        <v>29321.65</v>
      </c>
      <c r="Q183" s="62">
        <f t="shared" si="210"/>
        <v>32136.528400000003</v>
      </c>
      <c r="R183" s="62">
        <f t="shared" si="210"/>
        <v>34186.838911920007</v>
      </c>
      <c r="S183" s="63">
        <f t="shared" si="211"/>
        <v>34187</v>
      </c>
    </row>
    <row r="184" spans="1:19" x14ac:dyDescent="0.3">
      <c r="A184" s="21" t="s">
        <v>150</v>
      </c>
      <c r="B184" s="22">
        <v>8403.4500000000007</v>
      </c>
      <c r="C184" s="33">
        <f t="shared" ref="C184:L184" si="214">C$4*B184</f>
        <v>8715.2179950000009</v>
      </c>
      <c r="D184" s="33">
        <f t="shared" si="214"/>
        <v>9313.0819494570005</v>
      </c>
      <c r="E184" s="33">
        <f t="shared" si="214"/>
        <v>9346.6090444750462</v>
      </c>
      <c r="F184" s="33">
        <f t="shared" si="214"/>
        <v>8733.4714911574829</v>
      </c>
      <c r="G184" s="33">
        <f t="shared" si="214"/>
        <v>8536.0950354573233</v>
      </c>
      <c r="H184" s="33">
        <f t="shared" si="214"/>
        <v>8450.7340851027493</v>
      </c>
      <c r="I184" s="33">
        <f t="shared" si="214"/>
        <v>7891.2954886689467</v>
      </c>
      <c r="J184" s="33">
        <f t="shared" si="214"/>
        <v>7645.0870694224759</v>
      </c>
      <c r="K184" s="33">
        <f t="shared" si="214"/>
        <v>7809.45644141506</v>
      </c>
      <c r="L184" s="33">
        <f t="shared" si="214"/>
        <v>7531.4397921006839</v>
      </c>
      <c r="M184" s="33">
        <f t="shared" si="209"/>
        <v>8176.13</v>
      </c>
      <c r="N184" s="33">
        <f t="shared" si="209"/>
        <v>11446.58</v>
      </c>
      <c r="O184" s="6">
        <f t="shared" si="209"/>
        <v>12205.49</v>
      </c>
      <c r="P184" s="6">
        <f t="shared" si="209"/>
        <v>12947.58</v>
      </c>
      <c r="Q184" s="62">
        <f t="shared" si="210"/>
        <v>14190.547680000001</v>
      </c>
      <c r="R184" s="62">
        <f t="shared" si="210"/>
        <v>15095.904621984002</v>
      </c>
      <c r="S184" s="63">
        <f t="shared" si="211"/>
        <v>15096</v>
      </c>
    </row>
    <row r="185" spans="1:19" x14ac:dyDescent="0.3">
      <c r="A185" s="21" t="s">
        <v>151</v>
      </c>
      <c r="B185" s="22">
        <v>14546.78</v>
      </c>
      <c r="C185" s="33">
        <f t="shared" ref="C185:L185" si="215">C$4*B185</f>
        <v>15086.465537999999</v>
      </c>
      <c r="D185" s="33">
        <f t="shared" si="215"/>
        <v>16121.397073906799</v>
      </c>
      <c r="E185" s="33">
        <f t="shared" si="215"/>
        <v>16179.434103372865</v>
      </c>
      <c r="F185" s="33">
        <f t="shared" si="215"/>
        <v>15118.063226191605</v>
      </c>
      <c r="G185" s="33">
        <f t="shared" si="215"/>
        <v>14776.394997279676</v>
      </c>
      <c r="H185" s="33">
        <f t="shared" si="215"/>
        <v>14628.631047306879</v>
      </c>
      <c r="I185" s="33">
        <f t="shared" si="215"/>
        <v>13660.215671975164</v>
      </c>
      <c r="J185" s="33">
        <f t="shared" si="215"/>
        <v>13234.016943009539</v>
      </c>
      <c r="K185" s="33">
        <f t="shared" si="215"/>
        <v>13518.548307284245</v>
      </c>
      <c r="L185" s="33">
        <f t="shared" si="215"/>
        <v>13037.287987544927</v>
      </c>
      <c r="M185" s="33">
        <f t="shared" si="209"/>
        <v>14153.28</v>
      </c>
      <c r="N185" s="33">
        <f t="shared" si="209"/>
        <v>19814.59</v>
      </c>
      <c r="O185" s="6">
        <f t="shared" si="209"/>
        <v>21128.3</v>
      </c>
      <c r="P185" s="6">
        <f t="shared" si="209"/>
        <v>22412.9</v>
      </c>
      <c r="Q185" s="62">
        <f t="shared" si="210"/>
        <v>24564.538400000005</v>
      </c>
      <c r="R185" s="62">
        <f t="shared" si="210"/>
        <v>26131.755949920007</v>
      </c>
      <c r="S185" s="63">
        <f t="shared" si="211"/>
        <v>26132</v>
      </c>
    </row>
    <row r="186" spans="1:19" x14ac:dyDescent="0.3">
      <c r="A186" s="21" t="s">
        <v>152</v>
      </c>
      <c r="B186" s="22">
        <v>23788.51</v>
      </c>
      <c r="C186" s="33">
        <f t="shared" ref="C186:L186" si="216">C$4*B186</f>
        <v>24671.063720999995</v>
      </c>
      <c r="D186" s="33">
        <f t="shared" si="216"/>
        <v>26363.498692260593</v>
      </c>
      <c r="E186" s="33">
        <f t="shared" si="216"/>
        <v>26458.407287552731</v>
      </c>
      <c r="F186" s="33">
        <f t="shared" si="216"/>
        <v>24722.735769489271</v>
      </c>
      <c r="G186" s="33">
        <f t="shared" si="216"/>
        <v>24164.001941098813</v>
      </c>
      <c r="H186" s="33">
        <f t="shared" si="216"/>
        <v>23922.361921687825</v>
      </c>
      <c r="I186" s="33">
        <f t="shared" si="216"/>
        <v>22338.701562472092</v>
      </c>
      <c r="J186" s="33">
        <f t="shared" si="216"/>
        <v>21641.734073722961</v>
      </c>
      <c r="K186" s="33">
        <f t="shared" si="216"/>
        <v>22107.031356308005</v>
      </c>
      <c r="L186" s="33">
        <f t="shared" si="216"/>
        <v>21320.021040023443</v>
      </c>
      <c r="M186" s="33">
        <f t="shared" si="209"/>
        <v>23145.01</v>
      </c>
      <c r="N186" s="33">
        <f t="shared" si="209"/>
        <v>32403.01</v>
      </c>
      <c r="O186" s="6">
        <f t="shared" si="209"/>
        <v>34551.33</v>
      </c>
      <c r="P186" s="6">
        <f t="shared" si="209"/>
        <v>36652.050000000003</v>
      </c>
      <c r="Q186" s="62">
        <f t="shared" si="210"/>
        <v>40170.64680000001</v>
      </c>
      <c r="R186" s="62">
        <f t="shared" si="210"/>
        <v>42733.534065840016</v>
      </c>
      <c r="S186" s="63">
        <f t="shared" si="211"/>
        <v>42734</v>
      </c>
    </row>
    <row r="187" spans="1:19" s="9" customFormat="1" x14ac:dyDescent="0.3">
      <c r="A187" s="125" t="s">
        <v>153</v>
      </c>
      <c r="B187" s="125"/>
      <c r="C187" s="125"/>
      <c r="D187" s="125"/>
      <c r="E187" s="125"/>
      <c r="F187" s="125"/>
      <c r="G187" s="125"/>
      <c r="H187" s="125"/>
      <c r="I187" s="125"/>
      <c r="J187" s="125"/>
      <c r="K187" s="125"/>
      <c r="L187" s="101"/>
      <c r="M187" s="101"/>
      <c r="N187" s="51"/>
      <c r="Q187" s="59"/>
      <c r="R187" s="59"/>
      <c r="S187" s="60"/>
    </row>
    <row r="188" spans="1:19" s="9" customFormat="1" x14ac:dyDescent="0.3">
      <c r="A188" s="102" t="s">
        <v>154</v>
      </c>
      <c r="B188" s="102"/>
      <c r="C188" s="102"/>
      <c r="D188" s="102"/>
      <c r="E188" s="102"/>
      <c r="F188" s="102"/>
      <c r="G188" s="102"/>
      <c r="H188" s="102"/>
      <c r="I188" s="102"/>
      <c r="J188" s="102"/>
      <c r="K188" s="102"/>
      <c r="L188" s="101"/>
      <c r="M188" s="101"/>
      <c r="N188" s="51"/>
      <c r="Q188" s="59"/>
      <c r="R188" s="59"/>
      <c r="S188" s="60"/>
    </row>
    <row r="189" spans="1:19" x14ac:dyDescent="0.3">
      <c r="A189" s="36" t="s">
        <v>50</v>
      </c>
      <c r="B189" s="33">
        <v>45305.43</v>
      </c>
      <c r="C189" s="33">
        <f t="shared" ref="C189:J189" si="217">C$5*B189</f>
        <v>45966.889277999995</v>
      </c>
      <c r="D189" s="33">
        <f t="shared" si="217"/>
        <v>48021.609228726593</v>
      </c>
      <c r="E189" s="33">
        <f t="shared" si="217"/>
        <v>47186.033228146749</v>
      </c>
      <c r="F189" s="33">
        <f t="shared" si="217"/>
        <v>48422.30729872419</v>
      </c>
      <c r="G189" s="33">
        <f t="shared" si="217"/>
        <v>49448.860213457148</v>
      </c>
      <c r="H189" s="33">
        <f t="shared" si="217"/>
        <v>51080.672600501231</v>
      </c>
      <c r="I189" s="33">
        <f t="shared" si="217"/>
        <v>51310.535627203484</v>
      </c>
      <c r="J189" s="33">
        <f t="shared" si="217"/>
        <v>51392.63248420701</v>
      </c>
      <c r="K189" s="33">
        <f t="shared" ref="K189:P189" si="218">ROUND(K$5*J189,2)</f>
        <v>51736.959999999999</v>
      </c>
      <c r="L189" s="33">
        <f t="shared" si="218"/>
        <v>51561.05</v>
      </c>
      <c r="M189" s="33">
        <f t="shared" si="218"/>
        <v>52561.33</v>
      </c>
      <c r="N189" s="33">
        <f t="shared" si="218"/>
        <v>52561.33</v>
      </c>
      <c r="O189" s="6">
        <f t="shared" si="218"/>
        <v>53786.01</v>
      </c>
      <c r="P189" s="6">
        <f t="shared" si="218"/>
        <v>55136.04</v>
      </c>
      <c r="Q189" s="66">
        <f>P189*Q$5</f>
        <v>55136.04</v>
      </c>
      <c r="R189" s="66">
        <f>Q189*R$5</f>
        <v>56001.675828000007</v>
      </c>
      <c r="S189" s="67">
        <f t="shared" ref="S189" si="219">ROUND(R189,0)</f>
        <v>56002</v>
      </c>
    </row>
    <row r="190" spans="1:19" s="9" customFormat="1" x14ac:dyDescent="0.3">
      <c r="A190" s="102" t="s">
        <v>155</v>
      </c>
      <c r="B190" s="102"/>
      <c r="C190" s="102"/>
      <c r="D190" s="102"/>
      <c r="E190" s="102"/>
      <c r="F190" s="102"/>
      <c r="G190" s="102"/>
      <c r="H190" s="102"/>
      <c r="I190" s="102"/>
      <c r="J190" s="102"/>
      <c r="K190" s="102"/>
      <c r="L190" s="101"/>
      <c r="M190" s="101"/>
      <c r="N190" s="51"/>
      <c r="Q190" s="59"/>
      <c r="R190" s="59"/>
      <c r="S190" s="60"/>
    </row>
    <row r="191" spans="1:19" x14ac:dyDescent="0.3">
      <c r="A191" s="36" t="s">
        <v>25</v>
      </c>
      <c r="B191" s="33">
        <v>36128.339999999997</v>
      </c>
      <c r="C191" s="33">
        <f t="shared" ref="C191:J200" si="220">C$5*B191</f>
        <v>36655.813763999991</v>
      </c>
      <c r="D191" s="33">
        <f t="shared" si="220"/>
        <v>38294.328639250787</v>
      </c>
      <c r="E191" s="33">
        <f t="shared" si="220"/>
        <v>37628.007320927827</v>
      </c>
      <c r="F191" s="33">
        <f t="shared" si="220"/>
        <v>38613.861112736136</v>
      </c>
      <c r="G191" s="33">
        <f t="shared" si="220"/>
        <v>39432.474968326147</v>
      </c>
      <c r="H191" s="33">
        <f t="shared" si="220"/>
        <v>40733.746642280908</v>
      </c>
      <c r="I191" s="33">
        <f t="shared" si="220"/>
        <v>40917.048502171172</v>
      </c>
      <c r="J191" s="33">
        <f t="shared" si="220"/>
        <v>40982.515779774651</v>
      </c>
      <c r="K191" s="33">
        <f t="shared" ref="K191:L211" si="221">ROUND(K$5*J191,2)</f>
        <v>41257.1</v>
      </c>
      <c r="L191" s="33">
        <f t="shared" si="221"/>
        <v>41116.83</v>
      </c>
      <c r="M191" s="33">
        <f t="shared" ref="M191:P211" si="222">ROUND(M$5*L191,2)</f>
        <v>41914.5</v>
      </c>
      <c r="N191" s="33">
        <f t="shared" si="222"/>
        <v>41914.5</v>
      </c>
      <c r="O191" s="6">
        <f t="shared" si="222"/>
        <v>42891.11</v>
      </c>
      <c r="P191" s="6">
        <f t="shared" si="222"/>
        <v>43967.68</v>
      </c>
      <c r="Q191" s="66" t="s">
        <v>192</v>
      </c>
      <c r="R191" s="66"/>
      <c r="S191" s="67"/>
    </row>
    <row r="192" spans="1:19" x14ac:dyDescent="0.3">
      <c r="A192" s="21" t="s">
        <v>26</v>
      </c>
      <c r="B192" s="22">
        <v>35916.400000000001</v>
      </c>
      <c r="C192" s="33">
        <f t="shared" si="220"/>
        <v>36440.779439999998</v>
      </c>
      <c r="D192" s="33">
        <f t="shared" si="220"/>
        <v>38069.682280967994</v>
      </c>
      <c r="E192" s="33">
        <f t="shared" si="220"/>
        <v>37407.269809279154</v>
      </c>
      <c r="F192" s="33">
        <f t="shared" si="220"/>
        <v>38387.340278282267</v>
      </c>
      <c r="G192" s="33">
        <f t="shared" si="220"/>
        <v>39201.151892181857</v>
      </c>
      <c r="H192" s="33">
        <f t="shared" si="220"/>
        <v>40494.789904623853</v>
      </c>
      <c r="I192" s="33">
        <f t="shared" si="220"/>
        <v>40677.01645919466</v>
      </c>
      <c r="J192" s="33">
        <f t="shared" si="220"/>
        <v>40742.099685529371</v>
      </c>
      <c r="K192" s="33">
        <f t="shared" si="221"/>
        <v>41015.07</v>
      </c>
      <c r="L192" s="33">
        <f t="shared" si="221"/>
        <v>40875.620000000003</v>
      </c>
      <c r="M192" s="33">
        <f t="shared" si="222"/>
        <v>41668.61</v>
      </c>
      <c r="N192" s="33">
        <f t="shared" si="222"/>
        <v>41668.61</v>
      </c>
      <c r="O192" s="6">
        <f t="shared" si="222"/>
        <v>42639.49</v>
      </c>
      <c r="P192" s="6">
        <f t="shared" si="222"/>
        <v>43709.74</v>
      </c>
      <c r="Q192" s="66" t="s">
        <v>192</v>
      </c>
      <c r="R192" s="66"/>
      <c r="S192" s="67"/>
    </row>
    <row r="193" spans="1:19" x14ac:dyDescent="0.3">
      <c r="A193" s="21" t="s">
        <v>27</v>
      </c>
      <c r="B193" s="22">
        <v>43482.21</v>
      </c>
      <c r="C193" s="33">
        <f t="shared" si="220"/>
        <v>44117.050265999998</v>
      </c>
      <c r="D193" s="33">
        <f t="shared" si="220"/>
        <v>46089.082412890195</v>
      </c>
      <c r="E193" s="33">
        <f t="shared" si="220"/>
        <v>45287.13237890591</v>
      </c>
      <c r="F193" s="33">
        <f t="shared" si="220"/>
        <v>46473.655247233248</v>
      </c>
      <c r="G193" s="33">
        <f t="shared" si="220"/>
        <v>47458.896738474599</v>
      </c>
      <c r="H193" s="33">
        <f t="shared" si="220"/>
        <v>49025.040330844255</v>
      </c>
      <c r="I193" s="33">
        <f t="shared" si="220"/>
        <v>49245.653012333052</v>
      </c>
      <c r="J193" s="33">
        <f t="shared" si="220"/>
        <v>49324.446057152789</v>
      </c>
      <c r="K193" s="33">
        <f t="shared" si="221"/>
        <v>49654.92</v>
      </c>
      <c r="L193" s="33">
        <f t="shared" si="221"/>
        <v>49486.09</v>
      </c>
      <c r="M193" s="33">
        <f t="shared" si="222"/>
        <v>50446.12</v>
      </c>
      <c r="N193" s="33">
        <f t="shared" si="222"/>
        <v>50446.12</v>
      </c>
      <c r="O193" s="6">
        <f t="shared" si="222"/>
        <v>51621.51</v>
      </c>
      <c r="P193" s="6">
        <f t="shared" si="222"/>
        <v>52917.21</v>
      </c>
      <c r="Q193" s="66" t="s">
        <v>192</v>
      </c>
      <c r="R193" s="66"/>
      <c r="S193" s="67"/>
    </row>
    <row r="194" spans="1:19" x14ac:dyDescent="0.3">
      <c r="A194" s="21" t="s">
        <v>28</v>
      </c>
      <c r="B194" s="22">
        <v>47630.58</v>
      </c>
      <c r="C194" s="33">
        <f t="shared" si="220"/>
        <v>48325.986468000003</v>
      </c>
      <c r="D194" s="33">
        <f t="shared" si="220"/>
        <v>50486.158063119598</v>
      </c>
      <c r="E194" s="33">
        <f t="shared" si="220"/>
        <v>49607.698912821317</v>
      </c>
      <c r="F194" s="33">
        <f t="shared" si="220"/>
        <v>50907.420624337239</v>
      </c>
      <c r="G194" s="33">
        <f t="shared" si="220"/>
        <v>51986.657941573198</v>
      </c>
      <c r="H194" s="33">
        <f t="shared" si="220"/>
        <v>53702.217653645108</v>
      </c>
      <c r="I194" s="33">
        <f t="shared" si="220"/>
        <v>53943.877633086508</v>
      </c>
      <c r="J194" s="33">
        <f t="shared" si="220"/>
        <v>54030.187837299447</v>
      </c>
      <c r="K194" s="33">
        <f t="shared" si="221"/>
        <v>54392.19</v>
      </c>
      <c r="L194" s="33">
        <f t="shared" si="221"/>
        <v>54207.26</v>
      </c>
      <c r="M194" s="33">
        <f t="shared" si="222"/>
        <v>55258.879999999997</v>
      </c>
      <c r="N194" s="33">
        <f t="shared" si="222"/>
        <v>55258.879999999997</v>
      </c>
      <c r="O194" s="6">
        <f t="shared" si="222"/>
        <v>56546.41</v>
      </c>
      <c r="P194" s="6">
        <f t="shared" si="222"/>
        <v>57965.72</v>
      </c>
      <c r="Q194" s="66" t="s">
        <v>192</v>
      </c>
      <c r="R194" s="66"/>
      <c r="S194" s="67"/>
    </row>
    <row r="195" spans="1:19" x14ac:dyDescent="0.3">
      <c r="A195" s="21" t="s">
        <v>29</v>
      </c>
      <c r="B195" s="22">
        <v>34163.480000000003</v>
      </c>
      <c r="C195" s="33">
        <f t="shared" si="220"/>
        <v>34662.266808</v>
      </c>
      <c r="D195" s="33">
        <f t="shared" si="220"/>
        <v>36211.670134317596</v>
      </c>
      <c r="E195" s="33">
        <f t="shared" si="220"/>
        <v>35581.587073980467</v>
      </c>
      <c r="F195" s="33">
        <f t="shared" si="220"/>
        <v>36513.824655318756</v>
      </c>
      <c r="G195" s="33">
        <f t="shared" si="220"/>
        <v>37287.917738011522</v>
      </c>
      <c r="H195" s="33">
        <f t="shared" si="220"/>
        <v>38518.419023365896</v>
      </c>
      <c r="I195" s="33">
        <f t="shared" si="220"/>
        <v>38691.75190897104</v>
      </c>
      <c r="J195" s="33">
        <f t="shared" si="220"/>
        <v>38753.658712025397</v>
      </c>
      <c r="K195" s="33">
        <f t="shared" si="221"/>
        <v>39013.31</v>
      </c>
      <c r="L195" s="33">
        <f t="shared" si="221"/>
        <v>38880.660000000003</v>
      </c>
      <c r="M195" s="33">
        <f t="shared" si="222"/>
        <v>39634.94</v>
      </c>
      <c r="N195" s="33">
        <f t="shared" si="222"/>
        <v>39634.94</v>
      </c>
      <c r="O195" s="6">
        <f t="shared" si="222"/>
        <v>40558.43</v>
      </c>
      <c r="P195" s="6">
        <f t="shared" si="222"/>
        <v>41576.449999999997</v>
      </c>
      <c r="Q195" s="66" t="s">
        <v>192</v>
      </c>
      <c r="R195" s="66"/>
      <c r="S195" s="67"/>
    </row>
    <row r="196" spans="1:19" x14ac:dyDescent="0.3">
      <c r="A196" s="21" t="s">
        <v>30</v>
      </c>
      <c r="B196" s="22">
        <v>34163.480000000003</v>
      </c>
      <c r="C196" s="33">
        <f t="shared" si="220"/>
        <v>34662.266808</v>
      </c>
      <c r="D196" s="33">
        <f t="shared" si="220"/>
        <v>36211.670134317596</v>
      </c>
      <c r="E196" s="33">
        <f t="shared" si="220"/>
        <v>35581.587073980467</v>
      </c>
      <c r="F196" s="33">
        <f t="shared" si="220"/>
        <v>36513.824655318756</v>
      </c>
      <c r="G196" s="33">
        <f t="shared" si="220"/>
        <v>37287.917738011522</v>
      </c>
      <c r="H196" s="33">
        <f t="shared" si="220"/>
        <v>38518.419023365896</v>
      </c>
      <c r="I196" s="33">
        <f t="shared" si="220"/>
        <v>38691.75190897104</v>
      </c>
      <c r="J196" s="33">
        <f t="shared" si="220"/>
        <v>38753.658712025397</v>
      </c>
      <c r="K196" s="33">
        <f t="shared" si="221"/>
        <v>39013.31</v>
      </c>
      <c r="L196" s="33">
        <f t="shared" si="221"/>
        <v>38880.660000000003</v>
      </c>
      <c r="M196" s="33">
        <f t="shared" si="222"/>
        <v>39634.94</v>
      </c>
      <c r="N196" s="33">
        <f t="shared" si="222"/>
        <v>39634.94</v>
      </c>
      <c r="O196" s="6">
        <f t="shared" si="222"/>
        <v>40558.43</v>
      </c>
      <c r="P196" s="6">
        <f t="shared" si="222"/>
        <v>41576.449999999997</v>
      </c>
      <c r="Q196" s="66" t="s">
        <v>192</v>
      </c>
      <c r="R196" s="66"/>
      <c r="S196" s="67"/>
    </row>
    <row r="197" spans="1:19" x14ac:dyDescent="0.3">
      <c r="A197" s="21" t="s">
        <v>31</v>
      </c>
      <c r="B197" s="22">
        <v>34093.18</v>
      </c>
      <c r="C197" s="33">
        <f t="shared" si="220"/>
        <v>34590.940428000002</v>
      </c>
      <c r="D197" s="33">
        <f t="shared" si="220"/>
        <v>36137.155465131604</v>
      </c>
      <c r="E197" s="33">
        <f t="shared" si="220"/>
        <v>35508.368960038315</v>
      </c>
      <c r="F197" s="33">
        <f t="shared" si="220"/>
        <v>36438.688226791317</v>
      </c>
      <c r="G197" s="33">
        <f t="shared" si="220"/>
        <v>37211.188417199293</v>
      </c>
      <c r="H197" s="33">
        <f t="shared" si="220"/>
        <v>38439.157634966868</v>
      </c>
      <c r="I197" s="33">
        <f t="shared" si="220"/>
        <v>38612.13384432422</v>
      </c>
      <c r="J197" s="33">
        <f t="shared" si="220"/>
        <v>38673.913258475142</v>
      </c>
      <c r="K197" s="33">
        <f t="shared" si="221"/>
        <v>38933.03</v>
      </c>
      <c r="L197" s="33">
        <f t="shared" si="221"/>
        <v>38800.660000000003</v>
      </c>
      <c r="M197" s="33">
        <f t="shared" si="222"/>
        <v>39553.39</v>
      </c>
      <c r="N197" s="33">
        <f t="shared" si="222"/>
        <v>39553.39</v>
      </c>
      <c r="O197" s="6">
        <f t="shared" si="222"/>
        <v>40474.980000000003</v>
      </c>
      <c r="P197" s="6">
        <f t="shared" si="222"/>
        <v>41490.9</v>
      </c>
      <c r="Q197" s="66" t="s">
        <v>192</v>
      </c>
      <c r="R197" s="66"/>
      <c r="S197" s="67"/>
    </row>
    <row r="198" spans="1:19" x14ac:dyDescent="0.3">
      <c r="A198" s="21" t="s">
        <v>32</v>
      </c>
      <c r="B198" s="22">
        <v>42356.33</v>
      </c>
      <c r="C198" s="33">
        <f t="shared" si="220"/>
        <v>42974.732418</v>
      </c>
      <c r="D198" s="33">
        <f t="shared" si="220"/>
        <v>44895.702957084599</v>
      </c>
      <c r="E198" s="33">
        <f t="shared" si="220"/>
        <v>44114.517725631325</v>
      </c>
      <c r="F198" s="33">
        <f t="shared" si="220"/>
        <v>45270.318090042863</v>
      </c>
      <c r="G198" s="33">
        <f t="shared" si="220"/>
        <v>46230.04883355178</v>
      </c>
      <c r="H198" s="33">
        <f t="shared" si="220"/>
        <v>47755.640445058983</v>
      </c>
      <c r="I198" s="33">
        <f t="shared" si="220"/>
        <v>47970.540827061748</v>
      </c>
      <c r="J198" s="33">
        <f t="shared" si="220"/>
        <v>48047.29369238505</v>
      </c>
      <c r="K198" s="33">
        <f t="shared" si="221"/>
        <v>48369.21</v>
      </c>
      <c r="L198" s="33">
        <f t="shared" si="221"/>
        <v>48204.75</v>
      </c>
      <c r="M198" s="33">
        <f t="shared" si="222"/>
        <v>49139.92</v>
      </c>
      <c r="N198" s="33">
        <f t="shared" si="222"/>
        <v>49139.92</v>
      </c>
      <c r="O198" s="6">
        <f t="shared" si="222"/>
        <v>50284.88</v>
      </c>
      <c r="P198" s="6">
        <f t="shared" si="222"/>
        <v>51547.03</v>
      </c>
      <c r="Q198" s="66" t="s">
        <v>192</v>
      </c>
      <c r="R198" s="66"/>
      <c r="S198" s="67"/>
    </row>
    <row r="199" spans="1:19" x14ac:dyDescent="0.3">
      <c r="A199" s="21" t="s">
        <v>33</v>
      </c>
      <c r="B199" s="22">
        <v>43461.53</v>
      </c>
      <c r="C199" s="33">
        <f t="shared" si="220"/>
        <v>44096.068337999997</v>
      </c>
      <c r="D199" s="33">
        <f t="shared" si="220"/>
        <v>46067.162592708599</v>
      </c>
      <c r="E199" s="33">
        <f t="shared" si="220"/>
        <v>45265.593963595471</v>
      </c>
      <c r="F199" s="33">
        <f t="shared" si="220"/>
        <v>46451.552525441672</v>
      </c>
      <c r="G199" s="33">
        <f t="shared" si="220"/>
        <v>47436.325438981039</v>
      </c>
      <c r="H199" s="33">
        <f t="shared" si="220"/>
        <v>49001.724178467412</v>
      </c>
      <c r="I199" s="33">
        <f t="shared" si="220"/>
        <v>49222.23193727051</v>
      </c>
      <c r="J199" s="33">
        <f t="shared" si="220"/>
        <v>49300.987508370148</v>
      </c>
      <c r="K199" s="33">
        <f t="shared" si="221"/>
        <v>49631.3</v>
      </c>
      <c r="L199" s="33">
        <f t="shared" si="221"/>
        <v>49462.55</v>
      </c>
      <c r="M199" s="33">
        <f t="shared" si="222"/>
        <v>50422.12</v>
      </c>
      <c r="N199" s="33">
        <f t="shared" si="222"/>
        <v>50422.12</v>
      </c>
      <c r="O199" s="6">
        <f t="shared" si="222"/>
        <v>51596.959999999999</v>
      </c>
      <c r="P199" s="6">
        <f t="shared" si="222"/>
        <v>52892.04</v>
      </c>
      <c r="Q199" s="66" t="s">
        <v>193</v>
      </c>
      <c r="R199" s="66"/>
      <c r="S199" s="67">
        <f>S189</f>
        <v>56002</v>
      </c>
    </row>
    <row r="200" spans="1:19" x14ac:dyDescent="0.3">
      <c r="A200" s="21" t="s">
        <v>34</v>
      </c>
      <c r="B200" s="22">
        <v>51705.04</v>
      </c>
      <c r="C200" s="33">
        <f t="shared" si="220"/>
        <v>52459.933583999999</v>
      </c>
      <c r="D200" s="33">
        <f t="shared" si="220"/>
        <v>54804.892615204793</v>
      </c>
      <c r="E200" s="33">
        <f t="shared" si="220"/>
        <v>53851.287483700231</v>
      </c>
      <c r="F200" s="33">
        <f t="shared" si="220"/>
        <v>55262.191215773179</v>
      </c>
      <c r="G200" s="33">
        <f t="shared" si="220"/>
        <v>56433.749669547578</v>
      </c>
      <c r="H200" s="33">
        <f t="shared" si="220"/>
        <v>58296.063408642643</v>
      </c>
      <c r="I200" s="33">
        <f t="shared" si="220"/>
        <v>58558.395693981533</v>
      </c>
      <c r="J200" s="33">
        <f t="shared" si="220"/>
        <v>58652.089127091909</v>
      </c>
      <c r="K200" s="33">
        <f t="shared" si="221"/>
        <v>59045.06</v>
      </c>
      <c r="L200" s="33">
        <f t="shared" si="221"/>
        <v>58844.31</v>
      </c>
      <c r="M200" s="33">
        <f t="shared" si="222"/>
        <v>59985.89</v>
      </c>
      <c r="N200" s="33">
        <f t="shared" si="222"/>
        <v>59985.89</v>
      </c>
      <c r="O200" s="6">
        <f t="shared" si="222"/>
        <v>61383.56</v>
      </c>
      <c r="P200" s="6">
        <f t="shared" si="222"/>
        <v>62924.29</v>
      </c>
      <c r="Q200" s="66" t="s">
        <v>192</v>
      </c>
      <c r="R200" s="66"/>
      <c r="S200" s="67"/>
    </row>
    <row r="201" spans="1:19" x14ac:dyDescent="0.3">
      <c r="A201" s="21" t="s">
        <v>35</v>
      </c>
      <c r="B201" s="22">
        <v>53044.41</v>
      </c>
      <c r="C201" s="33">
        <f t="shared" ref="C201:J210" si="223">C$5*B201</f>
        <v>53818.858386</v>
      </c>
      <c r="D201" s="33">
        <f t="shared" si="223"/>
        <v>56224.561355854195</v>
      </c>
      <c r="E201" s="33">
        <f t="shared" si="223"/>
        <v>55246.253988262331</v>
      </c>
      <c r="F201" s="33">
        <f t="shared" si="223"/>
        <v>56693.705842754804</v>
      </c>
      <c r="G201" s="33">
        <f t="shared" si="223"/>
        <v>57895.612406621214</v>
      </c>
      <c r="H201" s="33">
        <f t="shared" si="223"/>
        <v>59806.167616039711</v>
      </c>
      <c r="I201" s="33">
        <f t="shared" si="223"/>
        <v>60075.295370311884</v>
      </c>
      <c r="J201" s="33">
        <f t="shared" si="223"/>
        <v>60171.415842904389</v>
      </c>
      <c r="K201" s="33">
        <f t="shared" si="221"/>
        <v>60574.559999999998</v>
      </c>
      <c r="L201" s="33">
        <f t="shared" si="221"/>
        <v>60368.61</v>
      </c>
      <c r="M201" s="33">
        <f t="shared" si="222"/>
        <v>61539.76</v>
      </c>
      <c r="N201" s="33">
        <f t="shared" si="222"/>
        <v>61539.76</v>
      </c>
      <c r="O201" s="6">
        <f t="shared" si="222"/>
        <v>62973.64</v>
      </c>
      <c r="P201" s="6">
        <f t="shared" si="222"/>
        <v>64554.28</v>
      </c>
      <c r="Q201" s="66" t="s">
        <v>192</v>
      </c>
      <c r="R201" s="66"/>
      <c r="S201" s="67"/>
    </row>
    <row r="202" spans="1:19" x14ac:dyDescent="0.3">
      <c r="A202" s="21" t="s">
        <v>36</v>
      </c>
      <c r="B202" s="22">
        <v>41744.28</v>
      </c>
      <c r="C202" s="33">
        <f t="shared" si="223"/>
        <v>42353.746487999997</v>
      </c>
      <c r="D202" s="33">
        <f t="shared" si="223"/>
        <v>44246.958956013594</v>
      </c>
      <c r="E202" s="33">
        <f t="shared" si="223"/>
        <v>43477.061870178957</v>
      </c>
      <c r="F202" s="33">
        <f t="shared" si="223"/>
        <v>44616.160891177649</v>
      </c>
      <c r="G202" s="33">
        <f t="shared" si="223"/>
        <v>45562.023502070617</v>
      </c>
      <c r="H202" s="33">
        <f t="shared" si="223"/>
        <v>47065.570277638944</v>
      </c>
      <c r="I202" s="33">
        <f t="shared" si="223"/>
        <v>47277.365343888319</v>
      </c>
      <c r="J202" s="33">
        <f t="shared" si="223"/>
        <v>47353.009128438542</v>
      </c>
      <c r="K202" s="33">
        <f t="shared" si="221"/>
        <v>47670.27</v>
      </c>
      <c r="L202" s="33">
        <f t="shared" si="221"/>
        <v>47508.19</v>
      </c>
      <c r="M202" s="33">
        <f t="shared" si="222"/>
        <v>48429.85</v>
      </c>
      <c r="N202" s="33">
        <f t="shared" si="222"/>
        <v>48429.85</v>
      </c>
      <c r="O202" s="6">
        <f t="shared" si="222"/>
        <v>49558.27</v>
      </c>
      <c r="P202" s="6">
        <f t="shared" si="222"/>
        <v>50802.18</v>
      </c>
      <c r="Q202" s="66" t="s">
        <v>192</v>
      </c>
      <c r="R202" s="66"/>
      <c r="S202" s="67"/>
    </row>
    <row r="203" spans="1:19" x14ac:dyDescent="0.3">
      <c r="A203" s="21" t="s">
        <v>37</v>
      </c>
      <c r="B203" s="22">
        <v>41744.28</v>
      </c>
      <c r="C203" s="33">
        <f t="shared" si="223"/>
        <v>42353.746487999997</v>
      </c>
      <c r="D203" s="33">
        <f t="shared" si="223"/>
        <v>44246.958956013594</v>
      </c>
      <c r="E203" s="33">
        <f t="shared" si="223"/>
        <v>43477.061870178957</v>
      </c>
      <c r="F203" s="33">
        <f t="shared" si="223"/>
        <v>44616.160891177649</v>
      </c>
      <c r="G203" s="33">
        <f t="shared" si="223"/>
        <v>45562.023502070617</v>
      </c>
      <c r="H203" s="33">
        <f t="shared" si="223"/>
        <v>47065.570277638944</v>
      </c>
      <c r="I203" s="33">
        <f t="shared" si="223"/>
        <v>47277.365343888319</v>
      </c>
      <c r="J203" s="33">
        <f t="shared" si="223"/>
        <v>47353.009128438542</v>
      </c>
      <c r="K203" s="33">
        <f t="shared" si="221"/>
        <v>47670.27</v>
      </c>
      <c r="L203" s="33">
        <f t="shared" si="221"/>
        <v>47508.19</v>
      </c>
      <c r="M203" s="33">
        <f t="shared" si="222"/>
        <v>48429.85</v>
      </c>
      <c r="N203" s="33">
        <f t="shared" si="222"/>
        <v>48429.85</v>
      </c>
      <c r="O203" s="6">
        <f t="shared" si="222"/>
        <v>49558.27</v>
      </c>
      <c r="P203" s="6">
        <f t="shared" si="222"/>
        <v>50802.18</v>
      </c>
      <c r="Q203" s="66" t="s">
        <v>192</v>
      </c>
      <c r="R203" s="66"/>
      <c r="S203" s="67"/>
    </row>
    <row r="204" spans="1:19" x14ac:dyDescent="0.3">
      <c r="A204" s="21" t="s">
        <v>38</v>
      </c>
      <c r="B204" s="22">
        <v>37264.559999999998</v>
      </c>
      <c r="C204" s="33">
        <f t="shared" si="223"/>
        <v>37808.622575999994</v>
      </c>
      <c r="D204" s="33">
        <f t="shared" si="223"/>
        <v>39498.668005147192</v>
      </c>
      <c r="E204" s="33">
        <f t="shared" si="223"/>
        <v>38811.391181857631</v>
      </c>
      <c r="F204" s="33">
        <f t="shared" si="223"/>
        <v>39828.249630822298</v>
      </c>
      <c r="G204" s="33">
        <f t="shared" si="223"/>
        <v>40672.608522995732</v>
      </c>
      <c r="H204" s="33">
        <f t="shared" si="223"/>
        <v>42014.80460425459</v>
      </c>
      <c r="I204" s="33">
        <f t="shared" si="223"/>
        <v>42203.871224973736</v>
      </c>
      <c r="J204" s="33">
        <f t="shared" si="223"/>
        <v>42271.397418933695</v>
      </c>
      <c r="K204" s="33">
        <f t="shared" si="221"/>
        <v>42554.62</v>
      </c>
      <c r="L204" s="33">
        <f t="shared" si="221"/>
        <v>42409.93</v>
      </c>
      <c r="M204" s="33">
        <f t="shared" si="222"/>
        <v>43232.68</v>
      </c>
      <c r="N204" s="33">
        <f t="shared" si="222"/>
        <v>43232.68</v>
      </c>
      <c r="O204" s="6">
        <f t="shared" si="222"/>
        <v>44240</v>
      </c>
      <c r="P204" s="6">
        <f t="shared" si="222"/>
        <v>45350.42</v>
      </c>
      <c r="Q204" s="66" t="s">
        <v>192</v>
      </c>
      <c r="R204" s="66"/>
      <c r="S204" s="67"/>
    </row>
    <row r="205" spans="1:19" x14ac:dyDescent="0.3">
      <c r="A205" s="21" t="s">
        <v>39</v>
      </c>
      <c r="B205" s="22">
        <v>43863.19</v>
      </c>
      <c r="C205" s="33">
        <f t="shared" si="223"/>
        <v>44503.592574000002</v>
      </c>
      <c r="D205" s="33">
        <f t="shared" si="223"/>
        <v>46492.903162057803</v>
      </c>
      <c r="E205" s="33">
        <f t="shared" si="223"/>
        <v>45683.926647037995</v>
      </c>
      <c r="F205" s="33">
        <f t="shared" si="223"/>
        <v>46880.845525190394</v>
      </c>
      <c r="G205" s="33">
        <f t="shared" si="223"/>
        <v>47874.719450324439</v>
      </c>
      <c r="H205" s="33">
        <f t="shared" si="223"/>
        <v>49454.585192185143</v>
      </c>
      <c r="I205" s="33">
        <f t="shared" si="223"/>
        <v>49677.130825549975</v>
      </c>
      <c r="J205" s="33">
        <f t="shared" si="223"/>
        <v>49756.61423487086</v>
      </c>
      <c r="K205" s="33">
        <f t="shared" si="221"/>
        <v>50089.98</v>
      </c>
      <c r="L205" s="33">
        <f t="shared" si="221"/>
        <v>49919.67</v>
      </c>
      <c r="M205" s="33">
        <f t="shared" si="222"/>
        <v>50888.11</v>
      </c>
      <c r="N205" s="33">
        <f t="shared" si="222"/>
        <v>50888.11</v>
      </c>
      <c r="O205" s="6">
        <f t="shared" si="222"/>
        <v>52073.8</v>
      </c>
      <c r="P205" s="6">
        <f t="shared" si="222"/>
        <v>53380.85</v>
      </c>
      <c r="Q205" s="66" t="s">
        <v>192</v>
      </c>
      <c r="R205" s="66"/>
      <c r="S205" s="67"/>
    </row>
    <row r="206" spans="1:19" x14ac:dyDescent="0.3">
      <c r="A206" s="21" t="s">
        <v>40</v>
      </c>
      <c r="B206" s="22">
        <v>47020.6</v>
      </c>
      <c r="C206" s="33">
        <f t="shared" si="223"/>
        <v>47707.100759999994</v>
      </c>
      <c r="D206" s="33">
        <f t="shared" si="223"/>
        <v>49839.608163971992</v>
      </c>
      <c r="E206" s="33">
        <f t="shared" si="223"/>
        <v>48972.398981918879</v>
      </c>
      <c r="F206" s="33">
        <f t="shared" si="223"/>
        <v>50255.475835245154</v>
      </c>
      <c r="G206" s="33">
        <f t="shared" si="223"/>
        <v>51320.891922952353</v>
      </c>
      <c r="H206" s="33">
        <f t="shared" si="223"/>
        <v>53014.481356409779</v>
      </c>
      <c r="I206" s="33">
        <f t="shared" si="223"/>
        <v>53253.046522513621</v>
      </c>
      <c r="J206" s="33">
        <f t="shared" si="223"/>
        <v>53338.251396949643</v>
      </c>
      <c r="K206" s="33">
        <f t="shared" si="221"/>
        <v>53695.62</v>
      </c>
      <c r="L206" s="33">
        <f t="shared" si="221"/>
        <v>53513.05</v>
      </c>
      <c r="M206" s="33">
        <f t="shared" si="222"/>
        <v>54551.199999999997</v>
      </c>
      <c r="N206" s="33">
        <f t="shared" si="222"/>
        <v>54551.199999999997</v>
      </c>
      <c r="O206" s="6">
        <f t="shared" si="222"/>
        <v>55822.239999999998</v>
      </c>
      <c r="P206" s="6">
        <f t="shared" si="222"/>
        <v>57223.38</v>
      </c>
      <c r="Q206" s="66" t="s">
        <v>192</v>
      </c>
      <c r="R206" s="66"/>
      <c r="S206" s="67"/>
    </row>
    <row r="207" spans="1:19" x14ac:dyDescent="0.3">
      <c r="A207" s="21" t="s">
        <v>41</v>
      </c>
      <c r="B207" s="22">
        <v>53656.45</v>
      </c>
      <c r="C207" s="33">
        <f t="shared" si="223"/>
        <v>54439.834169999995</v>
      </c>
      <c r="D207" s="33">
        <f t="shared" si="223"/>
        <v>56873.294757398995</v>
      </c>
      <c r="E207" s="33">
        <f t="shared" si="223"/>
        <v>55883.699428620253</v>
      </c>
      <c r="F207" s="33">
        <f t="shared" si="223"/>
        <v>57347.852353650102</v>
      </c>
      <c r="G207" s="33">
        <f t="shared" si="223"/>
        <v>58563.626823547493</v>
      </c>
      <c r="H207" s="33">
        <f t="shared" si="223"/>
        <v>60496.226508724554</v>
      </c>
      <c r="I207" s="33">
        <f t="shared" si="223"/>
        <v>60768.459528013809</v>
      </c>
      <c r="J207" s="33">
        <f t="shared" si="223"/>
        <v>60865.689063258636</v>
      </c>
      <c r="K207" s="33">
        <f t="shared" si="221"/>
        <v>61273.49</v>
      </c>
      <c r="L207" s="33">
        <f t="shared" si="221"/>
        <v>61065.16</v>
      </c>
      <c r="M207" s="33">
        <f t="shared" si="222"/>
        <v>62249.82</v>
      </c>
      <c r="N207" s="33">
        <f t="shared" si="222"/>
        <v>62249.82</v>
      </c>
      <c r="O207" s="6">
        <f t="shared" si="222"/>
        <v>63700.24</v>
      </c>
      <c r="P207" s="6">
        <f t="shared" si="222"/>
        <v>65299.12</v>
      </c>
      <c r="Q207" s="66" t="s">
        <v>192</v>
      </c>
      <c r="R207" s="66"/>
      <c r="S207" s="67"/>
    </row>
    <row r="208" spans="1:19" x14ac:dyDescent="0.3">
      <c r="A208" s="21" t="s">
        <v>42</v>
      </c>
      <c r="B208" s="22">
        <v>54488.2</v>
      </c>
      <c r="C208" s="33">
        <f t="shared" si="223"/>
        <v>55283.727719999995</v>
      </c>
      <c r="D208" s="33">
        <f t="shared" si="223"/>
        <v>57754.910349083992</v>
      </c>
      <c r="E208" s="33">
        <f t="shared" si="223"/>
        <v>56749.974909009929</v>
      </c>
      <c r="F208" s="33">
        <f t="shared" si="223"/>
        <v>58236.824251625985</v>
      </c>
      <c r="G208" s="33">
        <f t="shared" si="223"/>
        <v>59471.444925760465</v>
      </c>
      <c r="H208" s="33">
        <f t="shared" si="223"/>
        <v>61434.002608310555</v>
      </c>
      <c r="I208" s="33">
        <f t="shared" si="223"/>
        <v>61710.455620047949</v>
      </c>
      <c r="J208" s="33">
        <f t="shared" si="223"/>
        <v>61809.19234904003</v>
      </c>
      <c r="K208" s="33">
        <f t="shared" si="221"/>
        <v>62223.31</v>
      </c>
      <c r="L208" s="33">
        <f t="shared" si="221"/>
        <v>62011.75</v>
      </c>
      <c r="M208" s="33">
        <f t="shared" si="222"/>
        <v>63214.78</v>
      </c>
      <c r="N208" s="33">
        <f t="shared" si="222"/>
        <v>63214.78</v>
      </c>
      <c r="O208" s="6">
        <f t="shared" si="222"/>
        <v>64687.68</v>
      </c>
      <c r="P208" s="6">
        <f t="shared" si="222"/>
        <v>66311.34</v>
      </c>
      <c r="Q208" s="66" t="s">
        <v>192</v>
      </c>
      <c r="R208" s="66"/>
      <c r="S208" s="67"/>
    </row>
    <row r="209" spans="1:19" x14ac:dyDescent="0.3">
      <c r="A209" s="21" t="s">
        <v>43</v>
      </c>
      <c r="B209" s="22">
        <v>45302.32</v>
      </c>
      <c r="C209" s="33">
        <f t="shared" si="223"/>
        <v>45963.733871999997</v>
      </c>
      <c r="D209" s="33">
        <f t="shared" si="223"/>
        <v>48018.312776078397</v>
      </c>
      <c r="E209" s="33">
        <f t="shared" si="223"/>
        <v>47182.794133774638</v>
      </c>
      <c r="F209" s="33">
        <f t="shared" si="223"/>
        <v>48418.983340079532</v>
      </c>
      <c r="G209" s="33">
        <f t="shared" si="223"/>
        <v>49445.465786889225</v>
      </c>
      <c r="H209" s="33">
        <f t="shared" si="223"/>
        <v>51077.166157856562</v>
      </c>
      <c r="I209" s="33">
        <f t="shared" si="223"/>
        <v>51307.013405566911</v>
      </c>
      <c r="J209" s="33">
        <f t="shared" si="223"/>
        <v>51389.104627015819</v>
      </c>
      <c r="K209" s="33">
        <f t="shared" si="221"/>
        <v>51733.41</v>
      </c>
      <c r="L209" s="33">
        <f t="shared" si="221"/>
        <v>51557.52</v>
      </c>
      <c r="M209" s="33">
        <f t="shared" si="222"/>
        <v>52557.74</v>
      </c>
      <c r="N209" s="33">
        <f t="shared" si="222"/>
        <v>52557.74</v>
      </c>
      <c r="O209" s="6">
        <f t="shared" si="222"/>
        <v>53782.34</v>
      </c>
      <c r="P209" s="6">
        <f t="shared" si="222"/>
        <v>55132.28</v>
      </c>
      <c r="Q209" s="66" t="s">
        <v>192</v>
      </c>
      <c r="R209" s="66"/>
      <c r="S209" s="67"/>
    </row>
    <row r="210" spans="1:19" x14ac:dyDescent="0.3">
      <c r="A210" s="21" t="s">
        <v>44</v>
      </c>
      <c r="B210" s="22">
        <v>45302.32</v>
      </c>
      <c r="C210" s="33">
        <f t="shared" si="223"/>
        <v>45963.733871999997</v>
      </c>
      <c r="D210" s="33">
        <f t="shared" si="223"/>
        <v>48018.312776078397</v>
      </c>
      <c r="E210" s="33">
        <f t="shared" si="223"/>
        <v>47182.794133774638</v>
      </c>
      <c r="F210" s="33">
        <f t="shared" si="223"/>
        <v>48418.983340079532</v>
      </c>
      <c r="G210" s="33">
        <f t="shared" si="223"/>
        <v>49445.465786889225</v>
      </c>
      <c r="H210" s="33">
        <f t="shared" si="223"/>
        <v>51077.166157856562</v>
      </c>
      <c r="I210" s="33">
        <f t="shared" si="223"/>
        <v>51307.013405566911</v>
      </c>
      <c r="J210" s="33">
        <f t="shared" si="223"/>
        <v>51389.104627015819</v>
      </c>
      <c r="K210" s="33">
        <f t="shared" si="221"/>
        <v>51733.41</v>
      </c>
      <c r="L210" s="33">
        <f t="shared" si="221"/>
        <v>51557.52</v>
      </c>
      <c r="M210" s="33">
        <f t="shared" si="222"/>
        <v>52557.74</v>
      </c>
      <c r="N210" s="33">
        <f t="shared" si="222"/>
        <v>52557.74</v>
      </c>
      <c r="O210" s="6">
        <f t="shared" si="222"/>
        <v>53782.34</v>
      </c>
      <c r="P210" s="6">
        <f t="shared" si="222"/>
        <v>55132.28</v>
      </c>
      <c r="Q210" s="66" t="s">
        <v>192</v>
      </c>
      <c r="R210" s="66"/>
      <c r="S210" s="67"/>
    </row>
    <row r="211" spans="1:19" x14ac:dyDescent="0.3">
      <c r="A211" s="21" t="s">
        <v>45</v>
      </c>
      <c r="B211" s="22">
        <v>37687.410000000003</v>
      </c>
      <c r="C211" s="33">
        <f t="shared" ref="C211:J211" si="224">C$5*B211</f>
        <v>38237.646185999998</v>
      </c>
      <c r="D211" s="33">
        <f t="shared" si="224"/>
        <v>39946.868970514195</v>
      </c>
      <c r="E211" s="33">
        <f t="shared" si="224"/>
        <v>39251.793450427249</v>
      </c>
      <c r="F211" s="33">
        <f t="shared" si="224"/>
        <v>40280.190438828446</v>
      </c>
      <c r="G211" s="33">
        <f t="shared" si="224"/>
        <v>41134.130476131613</v>
      </c>
      <c r="H211" s="33">
        <f t="shared" si="224"/>
        <v>42491.556781843952</v>
      </c>
      <c r="I211" s="33">
        <f t="shared" si="224"/>
        <v>42682.768787362249</v>
      </c>
      <c r="J211" s="33">
        <f t="shared" si="224"/>
        <v>42751.06121742203</v>
      </c>
      <c r="K211" s="33">
        <f t="shared" si="221"/>
        <v>43037.49</v>
      </c>
      <c r="L211" s="33">
        <f t="shared" si="221"/>
        <v>42891.16</v>
      </c>
      <c r="M211" s="33">
        <f t="shared" si="222"/>
        <v>43723.25</v>
      </c>
      <c r="N211" s="33">
        <f t="shared" si="222"/>
        <v>43723.25</v>
      </c>
      <c r="O211" s="6">
        <f t="shared" si="222"/>
        <v>44742</v>
      </c>
      <c r="P211" s="6">
        <f t="shared" si="222"/>
        <v>45865.02</v>
      </c>
      <c r="Q211" s="66" t="s">
        <v>192</v>
      </c>
      <c r="R211" s="66"/>
      <c r="S211" s="67"/>
    </row>
    <row r="212" spans="1:19" s="9" customFormat="1" x14ac:dyDescent="0.3">
      <c r="A212" s="102" t="s">
        <v>170</v>
      </c>
      <c r="B212" s="102"/>
      <c r="C212" s="102"/>
      <c r="D212" s="102"/>
      <c r="E212" s="102"/>
      <c r="F212" s="102"/>
      <c r="G212" s="102"/>
      <c r="H212" s="102"/>
      <c r="I212" s="102"/>
      <c r="J212" s="102"/>
      <c r="K212" s="101"/>
      <c r="L212" s="101"/>
      <c r="M212" s="101"/>
      <c r="N212" s="51"/>
      <c r="Q212" s="59"/>
      <c r="R212" s="59"/>
      <c r="S212" s="60"/>
    </row>
    <row r="213" spans="1:19" x14ac:dyDescent="0.3">
      <c r="A213" s="42" t="s">
        <v>83</v>
      </c>
      <c r="B213" s="132"/>
      <c r="C213" s="132"/>
      <c r="D213" s="132"/>
      <c r="E213" s="132"/>
      <c r="F213" s="132"/>
      <c r="G213" s="132"/>
      <c r="H213" s="132"/>
      <c r="I213" s="132"/>
      <c r="J213" s="132"/>
      <c r="K213" s="132"/>
      <c r="L213" s="101"/>
      <c r="M213" s="101"/>
      <c r="N213" s="13"/>
    </row>
    <row r="214" spans="1:19" x14ac:dyDescent="0.3">
      <c r="A214" s="37" t="s">
        <v>84</v>
      </c>
      <c r="B214" s="38">
        <f>C214/$C$5*1</f>
        <v>956.84013404297264</v>
      </c>
      <c r="C214" s="33">
        <v>970.81</v>
      </c>
      <c r="D214" s="33">
        <f t="shared" ref="D214:J216" si="225">D$5*C214</f>
        <v>1014.2052069999999</v>
      </c>
      <c r="E214" s="33">
        <f t="shared" si="225"/>
        <v>996.55803639819987</v>
      </c>
      <c r="F214" s="33">
        <f t="shared" si="225"/>
        <v>1022.6678569518327</v>
      </c>
      <c r="G214" s="33">
        <f t="shared" si="225"/>
        <v>1044.3484155192116</v>
      </c>
      <c r="H214" s="33">
        <f t="shared" si="225"/>
        <v>1078.8119132313454</v>
      </c>
      <c r="I214" s="33">
        <f t="shared" si="225"/>
        <v>1083.6665668408864</v>
      </c>
      <c r="J214" s="33">
        <f t="shared" si="225"/>
        <v>1085.4004333478319</v>
      </c>
      <c r="K214" s="33">
        <f t="shared" ref="K214:L216" si="226">ROUND(K$5*J214,2)</f>
        <v>1092.67</v>
      </c>
      <c r="L214" s="33">
        <f t="shared" si="226"/>
        <v>1088.95</v>
      </c>
      <c r="M214" s="33">
        <f t="shared" ref="M214:P216" si="227">ROUND(M$5*L214,2)</f>
        <v>1110.08</v>
      </c>
      <c r="N214" s="22">
        <f t="shared" si="227"/>
        <v>1110.08</v>
      </c>
      <c r="O214" s="7">
        <f t="shared" si="227"/>
        <v>1135.94</v>
      </c>
      <c r="P214" s="7">
        <f t="shared" si="227"/>
        <v>1164.45</v>
      </c>
      <c r="Q214" s="66">
        <f t="shared" ref="Q214:R214" si="228">P214*Q$5</f>
        <v>1164.45</v>
      </c>
      <c r="R214" s="66">
        <f t="shared" si="228"/>
        <v>1182.7318650000002</v>
      </c>
      <c r="S214" s="67">
        <f t="shared" ref="S214:S216" si="229">ROUND(R214,0)</f>
        <v>1183</v>
      </c>
    </row>
    <row r="215" spans="1:19" x14ac:dyDescent="0.3">
      <c r="A215" s="27" t="s">
        <v>85</v>
      </c>
      <c r="B215" s="26">
        <f>C215/$C$5*1</f>
        <v>956.84013404297264</v>
      </c>
      <c r="C215" s="33">
        <v>970.81</v>
      </c>
      <c r="D215" s="33">
        <f t="shared" si="225"/>
        <v>1014.2052069999999</v>
      </c>
      <c r="E215" s="33">
        <f t="shared" si="225"/>
        <v>996.55803639819987</v>
      </c>
      <c r="F215" s="33">
        <f t="shared" si="225"/>
        <v>1022.6678569518327</v>
      </c>
      <c r="G215" s="33">
        <f t="shared" si="225"/>
        <v>1044.3484155192116</v>
      </c>
      <c r="H215" s="33">
        <f t="shared" si="225"/>
        <v>1078.8119132313454</v>
      </c>
      <c r="I215" s="33">
        <f t="shared" si="225"/>
        <v>1083.6665668408864</v>
      </c>
      <c r="J215" s="33">
        <f t="shared" si="225"/>
        <v>1085.4004333478319</v>
      </c>
      <c r="K215" s="33">
        <f t="shared" si="226"/>
        <v>1092.67</v>
      </c>
      <c r="L215" s="33">
        <f t="shared" si="226"/>
        <v>1088.95</v>
      </c>
      <c r="M215" s="33">
        <f t="shared" si="227"/>
        <v>1110.08</v>
      </c>
      <c r="N215" s="22">
        <f t="shared" si="227"/>
        <v>1110.08</v>
      </c>
      <c r="O215" s="7">
        <f t="shared" si="227"/>
        <v>1135.94</v>
      </c>
      <c r="P215" s="7">
        <f t="shared" si="227"/>
        <v>1164.45</v>
      </c>
      <c r="Q215" s="66">
        <f t="shared" ref="Q215:R215" si="230">P215*Q$5</f>
        <v>1164.45</v>
      </c>
      <c r="R215" s="66">
        <f t="shared" si="230"/>
        <v>1182.7318650000002</v>
      </c>
      <c r="S215" s="67">
        <f t="shared" si="229"/>
        <v>1183</v>
      </c>
    </row>
    <row r="216" spans="1:19" x14ac:dyDescent="0.3">
      <c r="A216" s="27" t="s">
        <v>86</v>
      </c>
      <c r="B216" s="26">
        <f>C216/$C$5*1</f>
        <v>956.84013404297264</v>
      </c>
      <c r="C216" s="33">
        <v>970.81</v>
      </c>
      <c r="D216" s="33">
        <f t="shared" si="225"/>
        <v>1014.2052069999999</v>
      </c>
      <c r="E216" s="33">
        <f t="shared" si="225"/>
        <v>996.55803639819987</v>
      </c>
      <c r="F216" s="33">
        <f t="shared" si="225"/>
        <v>1022.6678569518327</v>
      </c>
      <c r="G216" s="33">
        <f t="shared" si="225"/>
        <v>1044.3484155192116</v>
      </c>
      <c r="H216" s="33">
        <f t="shared" si="225"/>
        <v>1078.8119132313454</v>
      </c>
      <c r="I216" s="33">
        <f t="shared" si="225"/>
        <v>1083.6665668408864</v>
      </c>
      <c r="J216" s="33">
        <f t="shared" si="225"/>
        <v>1085.4004333478319</v>
      </c>
      <c r="K216" s="33">
        <f t="shared" si="226"/>
        <v>1092.67</v>
      </c>
      <c r="L216" s="33">
        <f t="shared" si="226"/>
        <v>1088.95</v>
      </c>
      <c r="M216" s="33">
        <f t="shared" si="227"/>
        <v>1110.08</v>
      </c>
      <c r="N216" s="22">
        <f t="shared" si="227"/>
        <v>1110.08</v>
      </c>
      <c r="O216" s="7">
        <f t="shared" si="227"/>
        <v>1135.94</v>
      </c>
      <c r="P216" s="7">
        <f t="shared" si="227"/>
        <v>1164.45</v>
      </c>
      <c r="Q216" s="66">
        <f t="shared" ref="Q216:R216" si="231">P216*Q$5</f>
        <v>1164.45</v>
      </c>
      <c r="R216" s="66">
        <f t="shared" si="231"/>
        <v>1182.7318650000002</v>
      </c>
      <c r="S216" s="67">
        <f t="shared" si="229"/>
        <v>1183</v>
      </c>
    </row>
    <row r="217" spans="1:19" x14ac:dyDescent="0.3">
      <c r="A217" s="28" t="s">
        <v>87</v>
      </c>
      <c r="B217" s="132"/>
      <c r="C217" s="132"/>
      <c r="D217" s="132"/>
      <c r="E217" s="132"/>
      <c r="F217" s="132"/>
      <c r="G217" s="132"/>
      <c r="H217" s="132"/>
      <c r="I217" s="132"/>
      <c r="J217" s="132"/>
      <c r="K217" s="132"/>
      <c r="L217" s="101"/>
      <c r="M217" s="101"/>
      <c r="N217" s="13"/>
    </row>
    <row r="218" spans="1:19" x14ac:dyDescent="0.3">
      <c r="A218" s="27" t="s">
        <v>84</v>
      </c>
      <c r="B218" s="38">
        <f>C218/$C$5*1</f>
        <v>57058.377685787505</v>
      </c>
      <c r="C218" s="33">
        <v>57891.43</v>
      </c>
      <c r="D218" s="33">
        <f t="shared" ref="D218:J222" si="232">D$5*C218</f>
        <v>60479.176920999998</v>
      </c>
      <c r="E218" s="33">
        <f t="shared" si="232"/>
        <v>59426.839242574599</v>
      </c>
      <c r="F218" s="33">
        <f t="shared" si="232"/>
        <v>60983.822430730055</v>
      </c>
      <c r="G218" s="33">
        <f t="shared" si="232"/>
        <v>62276.679466261536</v>
      </c>
      <c r="H218" s="33">
        <f t="shared" si="232"/>
        <v>64331.80988864816</v>
      </c>
      <c r="I218" s="33">
        <f t="shared" si="232"/>
        <v>64621.303033147073</v>
      </c>
      <c r="J218" s="33">
        <f t="shared" si="232"/>
        <v>64724.697118000113</v>
      </c>
      <c r="K218" s="33">
        <f t="shared" ref="K218:L222" si="233">ROUND(K$5*J218,2)</f>
        <v>65158.35</v>
      </c>
      <c r="L218" s="33">
        <f t="shared" si="233"/>
        <v>64936.81</v>
      </c>
      <c r="M218" s="33">
        <f t="shared" ref="M218:P222" si="234">ROUND(M$5*L218,2)</f>
        <v>66196.58</v>
      </c>
      <c r="N218" s="33">
        <f t="shared" si="234"/>
        <v>66196.58</v>
      </c>
      <c r="O218" s="6">
        <f t="shared" si="234"/>
        <v>67738.960000000006</v>
      </c>
      <c r="P218" s="6">
        <f t="shared" si="234"/>
        <v>69439.210000000006</v>
      </c>
      <c r="Q218" s="66">
        <f t="shared" ref="Q218:R218" si="235">P218*Q$5</f>
        <v>69439.210000000006</v>
      </c>
      <c r="R218" s="66">
        <f t="shared" si="235"/>
        <v>70529.405597000004</v>
      </c>
      <c r="S218" s="67">
        <f t="shared" ref="S218:S222" si="236">ROUND(R218,0)</f>
        <v>70529</v>
      </c>
    </row>
    <row r="219" spans="1:19" x14ac:dyDescent="0.3">
      <c r="A219" s="27" t="s">
        <v>85</v>
      </c>
      <c r="B219" s="26">
        <f>C219/$C$5*1</f>
        <v>44509.865957027403</v>
      </c>
      <c r="C219" s="33">
        <v>45159.71</v>
      </c>
      <c r="D219" s="33">
        <f t="shared" si="232"/>
        <v>47178.349037</v>
      </c>
      <c r="E219" s="33">
        <f t="shared" si="232"/>
        <v>46357.445763756201</v>
      </c>
      <c r="F219" s="33">
        <f t="shared" si="232"/>
        <v>47572.010842766613</v>
      </c>
      <c r="G219" s="33">
        <f t="shared" si="232"/>
        <v>48580.537472633267</v>
      </c>
      <c r="H219" s="33">
        <f t="shared" si="232"/>
        <v>50183.695209230158</v>
      </c>
      <c r="I219" s="33">
        <f t="shared" si="232"/>
        <v>50409.521837671695</v>
      </c>
      <c r="J219" s="33">
        <f t="shared" si="232"/>
        <v>50490.177072611972</v>
      </c>
      <c r="K219" s="33">
        <f t="shared" si="233"/>
        <v>50828.46</v>
      </c>
      <c r="L219" s="33">
        <f t="shared" si="233"/>
        <v>50655.64</v>
      </c>
      <c r="M219" s="33">
        <f t="shared" si="234"/>
        <v>51638.36</v>
      </c>
      <c r="N219" s="33">
        <f t="shared" si="234"/>
        <v>51638.36</v>
      </c>
      <c r="O219" s="6">
        <f t="shared" si="234"/>
        <v>52841.53</v>
      </c>
      <c r="P219" s="6">
        <f t="shared" si="234"/>
        <v>54167.85</v>
      </c>
      <c r="Q219" s="66">
        <f t="shared" ref="Q219:R219" si="237">P219*Q$5</f>
        <v>54167.85</v>
      </c>
      <c r="R219" s="66">
        <f t="shared" si="237"/>
        <v>55018.285244999999</v>
      </c>
      <c r="S219" s="67">
        <f t="shared" si="236"/>
        <v>55018</v>
      </c>
    </row>
    <row r="220" spans="1:19" x14ac:dyDescent="0.3">
      <c r="A220" s="27" t="s">
        <v>86</v>
      </c>
      <c r="B220" s="26">
        <f>C220/$C$5*1</f>
        <v>19350.808200275973</v>
      </c>
      <c r="C220" s="33">
        <v>19633.330000000002</v>
      </c>
      <c r="D220" s="33">
        <f t="shared" si="232"/>
        <v>20510.939851000003</v>
      </c>
      <c r="E220" s="33">
        <f t="shared" si="232"/>
        <v>20154.049497592605</v>
      </c>
      <c r="F220" s="33">
        <f t="shared" si="232"/>
        <v>20682.085594429533</v>
      </c>
      <c r="G220" s="33">
        <f t="shared" si="232"/>
        <v>21120.545809031442</v>
      </c>
      <c r="H220" s="33">
        <f t="shared" si="232"/>
        <v>21817.523820729479</v>
      </c>
      <c r="I220" s="33">
        <f t="shared" si="232"/>
        <v>21915.70267792276</v>
      </c>
      <c r="J220" s="33">
        <f t="shared" si="232"/>
        <v>21950.767802207436</v>
      </c>
      <c r="K220" s="33">
        <f t="shared" si="233"/>
        <v>22097.84</v>
      </c>
      <c r="L220" s="33">
        <f t="shared" si="233"/>
        <v>22022.71</v>
      </c>
      <c r="M220" s="33">
        <f t="shared" si="234"/>
        <v>22449.95</v>
      </c>
      <c r="N220" s="33">
        <f t="shared" si="234"/>
        <v>22449.95</v>
      </c>
      <c r="O220" s="6">
        <f t="shared" si="234"/>
        <v>22973.03</v>
      </c>
      <c r="P220" s="6">
        <f t="shared" si="234"/>
        <v>23549.65</v>
      </c>
      <c r="Q220" s="66">
        <f t="shared" ref="Q220:R220" si="238">P220*Q$5</f>
        <v>23549.65</v>
      </c>
      <c r="R220" s="66">
        <f t="shared" si="238"/>
        <v>23919.379505000001</v>
      </c>
      <c r="S220" s="67">
        <f t="shared" si="236"/>
        <v>23919</v>
      </c>
    </row>
    <row r="221" spans="1:19" x14ac:dyDescent="0.3">
      <c r="A221" s="27" t="s">
        <v>88</v>
      </c>
      <c r="B221" s="26">
        <f>C221/$C$5*1</f>
        <v>12601.241868716736</v>
      </c>
      <c r="C221" s="33">
        <v>12785.22</v>
      </c>
      <c r="D221" s="33">
        <f t="shared" si="232"/>
        <v>13356.719333999999</v>
      </c>
      <c r="E221" s="33">
        <f t="shared" si="232"/>
        <v>13124.3124175884</v>
      </c>
      <c r="F221" s="33">
        <f t="shared" si="232"/>
        <v>13468.169402929216</v>
      </c>
      <c r="G221" s="33">
        <f t="shared" si="232"/>
        <v>13753.694594271317</v>
      </c>
      <c r="H221" s="33">
        <f t="shared" si="232"/>
        <v>14207.56651588227</v>
      </c>
      <c r="I221" s="33">
        <f t="shared" si="232"/>
        <v>14271.50056520374</v>
      </c>
      <c r="J221" s="33">
        <f t="shared" si="232"/>
        <v>14294.334966108067</v>
      </c>
      <c r="K221" s="33">
        <f t="shared" si="233"/>
        <v>14390.11</v>
      </c>
      <c r="L221" s="33">
        <f t="shared" si="233"/>
        <v>14341.18</v>
      </c>
      <c r="M221" s="33">
        <f t="shared" si="234"/>
        <v>14619.4</v>
      </c>
      <c r="N221" s="33">
        <f t="shared" si="234"/>
        <v>14619.4</v>
      </c>
      <c r="O221" s="6">
        <f t="shared" si="234"/>
        <v>14960.03</v>
      </c>
      <c r="P221" s="6">
        <f t="shared" si="234"/>
        <v>15335.53</v>
      </c>
      <c r="Q221" s="66">
        <f t="shared" ref="Q221:R221" si="239">P221*Q$5</f>
        <v>15335.53</v>
      </c>
      <c r="R221" s="66">
        <f t="shared" si="239"/>
        <v>15576.297821000002</v>
      </c>
      <c r="S221" s="67">
        <f t="shared" si="236"/>
        <v>15576</v>
      </c>
    </row>
    <row r="222" spans="1:19" x14ac:dyDescent="0.3">
      <c r="A222" s="27" t="s">
        <v>89</v>
      </c>
      <c r="B222" s="26">
        <f>C222/$C$5*1</f>
        <v>1454.6422235363691</v>
      </c>
      <c r="C222" s="33">
        <v>1475.88</v>
      </c>
      <c r="D222" s="33">
        <f t="shared" si="232"/>
        <v>1541.851836</v>
      </c>
      <c r="E222" s="33">
        <f t="shared" si="232"/>
        <v>1515.0236140536001</v>
      </c>
      <c r="F222" s="33">
        <f t="shared" si="232"/>
        <v>1554.7172327418045</v>
      </c>
      <c r="G222" s="33">
        <f t="shared" si="232"/>
        <v>1587.677238075931</v>
      </c>
      <c r="H222" s="33">
        <f t="shared" si="232"/>
        <v>1640.0705869324365</v>
      </c>
      <c r="I222" s="33">
        <f t="shared" si="232"/>
        <v>1647.4509045736324</v>
      </c>
      <c r="J222" s="33">
        <f t="shared" si="232"/>
        <v>1650.0868260209504</v>
      </c>
      <c r="K222" s="33">
        <f t="shared" si="233"/>
        <v>1661.14</v>
      </c>
      <c r="L222" s="33">
        <f t="shared" si="233"/>
        <v>1655.49</v>
      </c>
      <c r="M222" s="33">
        <f t="shared" si="234"/>
        <v>1687.61</v>
      </c>
      <c r="N222" s="33">
        <f t="shared" si="234"/>
        <v>1687.61</v>
      </c>
      <c r="O222" s="6">
        <f t="shared" si="234"/>
        <v>1726.93</v>
      </c>
      <c r="P222" s="6">
        <f t="shared" si="234"/>
        <v>1770.28</v>
      </c>
      <c r="Q222" s="66">
        <f t="shared" ref="Q222:R222" si="240">P222*Q$5</f>
        <v>1770.28</v>
      </c>
      <c r="R222" s="66">
        <f t="shared" si="240"/>
        <v>1798.073396</v>
      </c>
      <c r="S222" s="67">
        <f t="shared" si="236"/>
        <v>1798</v>
      </c>
    </row>
    <row r="223" spans="1:19" x14ac:dyDescent="0.3">
      <c r="A223" s="28" t="s">
        <v>90</v>
      </c>
      <c r="B223" s="132"/>
      <c r="C223" s="132"/>
      <c r="D223" s="132"/>
      <c r="E223" s="132"/>
      <c r="F223" s="132"/>
      <c r="G223" s="132"/>
      <c r="H223" s="132"/>
      <c r="I223" s="132"/>
      <c r="J223" s="132"/>
      <c r="K223" s="132"/>
      <c r="L223" s="101"/>
      <c r="M223" s="101"/>
      <c r="N223" s="13"/>
    </row>
    <row r="224" spans="1:19" x14ac:dyDescent="0.3">
      <c r="A224" s="27" t="s">
        <v>84</v>
      </c>
      <c r="B224" s="38">
        <f t="shared" ref="B224:B229" si="241">C224/$C$5*1</f>
        <v>58015.217819830475</v>
      </c>
      <c r="C224" s="33">
        <f t="shared" ref="C224:H226" si="242">C214+C218</f>
        <v>58862.239999999998</v>
      </c>
      <c r="D224" s="33">
        <f t="shared" si="242"/>
        <v>61493.382127999997</v>
      </c>
      <c r="E224" s="33">
        <f t="shared" si="242"/>
        <v>60423.3972789728</v>
      </c>
      <c r="F224" s="33">
        <f t="shared" si="242"/>
        <v>62006.490287681889</v>
      </c>
      <c r="G224" s="33">
        <f t="shared" si="242"/>
        <v>63321.027881780748</v>
      </c>
      <c r="H224" s="33">
        <f t="shared" si="242"/>
        <v>65410.621801879504</v>
      </c>
      <c r="I224" s="33">
        <f t="shared" ref="I224:J226" si="243">I214+I218</f>
        <v>65704.969599987962</v>
      </c>
      <c r="J224" s="33">
        <f t="shared" si="243"/>
        <v>65810.09755134795</v>
      </c>
      <c r="K224" s="33">
        <f t="shared" ref="K224:L229" si="244">ROUND(K$5*J224,2)</f>
        <v>66251.03</v>
      </c>
      <c r="L224" s="33">
        <f t="shared" si="244"/>
        <v>66025.78</v>
      </c>
      <c r="M224" s="33">
        <f t="shared" ref="M224:P229" si="245">ROUND(M$5*L224,2)</f>
        <v>67306.679999999993</v>
      </c>
      <c r="N224" s="33">
        <f t="shared" si="245"/>
        <v>67306.679999999993</v>
      </c>
      <c r="O224" s="6">
        <f t="shared" si="245"/>
        <v>68874.929999999993</v>
      </c>
      <c r="P224" s="6">
        <f t="shared" si="245"/>
        <v>70603.69</v>
      </c>
      <c r="Q224" s="66">
        <f t="shared" ref="Q224:R224" si="246">P224*Q$5</f>
        <v>70603.69</v>
      </c>
      <c r="R224" s="66">
        <f t="shared" si="246"/>
        <v>71712.167933000004</v>
      </c>
      <c r="S224" s="67">
        <f t="shared" ref="S224:S226" si="247">ROUND(R224,0)</f>
        <v>71712</v>
      </c>
    </row>
    <row r="225" spans="1:19" x14ac:dyDescent="0.3">
      <c r="A225" s="27" t="s">
        <v>85</v>
      </c>
      <c r="B225" s="26">
        <f t="shared" si="241"/>
        <v>45466.706091070373</v>
      </c>
      <c r="C225" s="33">
        <f t="shared" si="242"/>
        <v>46130.52</v>
      </c>
      <c r="D225" s="33">
        <f t="shared" si="242"/>
        <v>48192.554243999999</v>
      </c>
      <c r="E225" s="33">
        <f t="shared" si="242"/>
        <v>47354.003800154402</v>
      </c>
      <c r="F225" s="33">
        <f t="shared" si="242"/>
        <v>48594.678699718446</v>
      </c>
      <c r="G225" s="33">
        <f t="shared" si="242"/>
        <v>49624.885888152479</v>
      </c>
      <c r="H225" s="33">
        <f t="shared" si="242"/>
        <v>51262.507122461502</v>
      </c>
      <c r="I225" s="33">
        <f t="shared" si="243"/>
        <v>51493.188404512584</v>
      </c>
      <c r="J225" s="33">
        <f t="shared" si="243"/>
        <v>51575.577505959802</v>
      </c>
      <c r="K225" s="33">
        <f t="shared" si="244"/>
        <v>51921.13</v>
      </c>
      <c r="L225" s="33">
        <f t="shared" si="244"/>
        <v>51744.6</v>
      </c>
      <c r="M225" s="33">
        <f t="shared" si="245"/>
        <v>52748.45</v>
      </c>
      <c r="N225" s="33">
        <f t="shared" si="245"/>
        <v>52748.45</v>
      </c>
      <c r="O225" s="6">
        <f t="shared" si="245"/>
        <v>53977.49</v>
      </c>
      <c r="P225" s="6">
        <f t="shared" si="245"/>
        <v>55332.32</v>
      </c>
      <c r="Q225" s="66">
        <f t="shared" ref="Q225:R225" si="248">P225*Q$5</f>
        <v>55332.32</v>
      </c>
      <c r="R225" s="66">
        <f t="shared" si="248"/>
        <v>56201.037424000002</v>
      </c>
      <c r="S225" s="67">
        <f t="shared" si="247"/>
        <v>56201</v>
      </c>
    </row>
    <row r="226" spans="1:19" x14ac:dyDescent="0.3">
      <c r="A226" s="27" t="s">
        <v>86</v>
      </c>
      <c r="B226" s="26">
        <f t="shared" si="241"/>
        <v>20307.648334318947</v>
      </c>
      <c r="C226" s="33">
        <f t="shared" si="242"/>
        <v>20604.140000000003</v>
      </c>
      <c r="D226" s="33">
        <f t="shared" si="242"/>
        <v>21525.145058000002</v>
      </c>
      <c r="E226" s="33">
        <f t="shared" si="242"/>
        <v>21150.607533990806</v>
      </c>
      <c r="F226" s="33">
        <f t="shared" si="242"/>
        <v>21704.753451381366</v>
      </c>
      <c r="G226" s="33">
        <f t="shared" si="242"/>
        <v>22164.894224550655</v>
      </c>
      <c r="H226" s="33">
        <f t="shared" si="242"/>
        <v>22896.335733960823</v>
      </c>
      <c r="I226" s="33">
        <f t="shared" si="243"/>
        <v>22999.369244763646</v>
      </c>
      <c r="J226" s="33">
        <f t="shared" si="243"/>
        <v>23036.168235555269</v>
      </c>
      <c r="K226" s="33">
        <f t="shared" si="244"/>
        <v>23190.51</v>
      </c>
      <c r="L226" s="33">
        <f t="shared" si="244"/>
        <v>23111.66</v>
      </c>
      <c r="M226" s="33">
        <f t="shared" si="245"/>
        <v>23560.03</v>
      </c>
      <c r="N226" s="33">
        <f t="shared" si="245"/>
        <v>23560.03</v>
      </c>
      <c r="O226" s="6">
        <f t="shared" si="245"/>
        <v>24108.98</v>
      </c>
      <c r="P226" s="6">
        <f t="shared" si="245"/>
        <v>24714.12</v>
      </c>
      <c r="Q226" s="66">
        <f t="shared" ref="Q226:R226" si="249">P226*Q$5</f>
        <v>24714.12</v>
      </c>
      <c r="R226" s="66">
        <f t="shared" si="249"/>
        <v>25102.131684</v>
      </c>
      <c r="S226" s="67">
        <f t="shared" si="247"/>
        <v>25102</v>
      </c>
    </row>
    <row r="227" spans="1:19" x14ac:dyDescent="0.3">
      <c r="A227" s="27" t="s">
        <v>88</v>
      </c>
      <c r="B227" s="26">
        <f t="shared" si="241"/>
        <v>12601.241868716736</v>
      </c>
      <c r="C227" s="33">
        <f t="shared" ref="C227:H228" si="250">C221</f>
        <v>12785.22</v>
      </c>
      <c r="D227" s="33">
        <f t="shared" si="250"/>
        <v>13356.719333999999</v>
      </c>
      <c r="E227" s="33">
        <f t="shared" si="250"/>
        <v>13124.3124175884</v>
      </c>
      <c r="F227" s="33">
        <f t="shared" si="250"/>
        <v>13468.169402929216</v>
      </c>
      <c r="G227" s="33">
        <f t="shared" si="250"/>
        <v>13753.694594271317</v>
      </c>
      <c r="H227" s="33">
        <f t="shared" si="250"/>
        <v>14207.56651588227</v>
      </c>
      <c r="I227" s="33">
        <f>I221</f>
        <v>14271.50056520374</v>
      </c>
      <c r="J227" s="33">
        <f>J221</f>
        <v>14294.334966108067</v>
      </c>
      <c r="K227" s="33">
        <f t="shared" si="244"/>
        <v>14390.11</v>
      </c>
      <c r="L227" s="33">
        <f t="shared" si="244"/>
        <v>14341.18</v>
      </c>
      <c r="M227" s="33">
        <f t="shared" si="245"/>
        <v>14619.4</v>
      </c>
      <c r="N227" s="33">
        <f t="shared" si="245"/>
        <v>14619.4</v>
      </c>
      <c r="O227" s="6">
        <f t="shared" si="245"/>
        <v>14960.03</v>
      </c>
      <c r="P227" s="6">
        <f t="shared" si="245"/>
        <v>15335.53</v>
      </c>
    </row>
    <row r="228" spans="1:19" x14ac:dyDescent="0.3">
      <c r="A228" s="27" t="s">
        <v>89</v>
      </c>
      <c r="B228" s="26">
        <f t="shared" si="241"/>
        <v>1454.6422235363691</v>
      </c>
      <c r="C228" s="33">
        <f t="shared" si="250"/>
        <v>1475.88</v>
      </c>
      <c r="D228" s="33">
        <f t="shared" si="250"/>
        <v>1541.851836</v>
      </c>
      <c r="E228" s="33">
        <f t="shared" si="250"/>
        <v>1515.0236140536001</v>
      </c>
      <c r="F228" s="33">
        <f t="shared" si="250"/>
        <v>1554.7172327418045</v>
      </c>
      <c r="G228" s="33">
        <f t="shared" si="250"/>
        <v>1587.677238075931</v>
      </c>
      <c r="H228" s="33">
        <f t="shared" si="250"/>
        <v>1640.0705869324365</v>
      </c>
      <c r="I228" s="33">
        <f>I222</f>
        <v>1647.4509045736324</v>
      </c>
      <c r="J228" s="33">
        <f>J222</f>
        <v>1650.0868260209504</v>
      </c>
      <c r="K228" s="33">
        <f t="shared" si="244"/>
        <v>1661.14</v>
      </c>
      <c r="L228" s="33">
        <f t="shared" si="244"/>
        <v>1655.49</v>
      </c>
      <c r="M228" s="33">
        <f t="shared" si="245"/>
        <v>1687.61</v>
      </c>
      <c r="N228" s="33">
        <f t="shared" si="245"/>
        <v>1687.61</v>
      </c>
      <c r="O228" s="6">
        <f t="shared" si="245"/>
        <v>1726.93</v>
      </c>
      <c r="P228" s="6">
        <f t="shared" si="245"/>
        <v>1770.28</v>
      </c>
      <c r="Q228" s="66">
        <f t="shared" ref="Q228:R228" si="251">P228*Q$5</f>
        <v>1770.28</v>
      </c>
      <c r="R228" s="66">
        <f t="shared" si="251"/>
        <v>1798.073396</v>
      </c>
      <c r="S228" s="67">
        <f t="shared" ref="S228:S229" si="252">ROUND(R228,0)</f>
        <v>1798</v>
      </c>
    </row>
    <row r="229" spans="1:19" x14ac:dyDescent="0.3">
      <c r="A229" s="43" t="s">
        <v>91</v>
      </c>
      <c r="B229" s="26">
        <f t="shared" si="241"/>
        <v>18.490045338064263</v>
      </c>
      <c r="C229" s="44">
        <v>18.760000000000002</v>
      </c>
      <c r="D229" s="33">
        <f t="shared" ref="D229:J229" si="253">ROUND(D$5*C229,2)</f>
        <v>19.600000000000001</v>
      </c>
      <c r="E229" s="33">
        <f t="shared" si="253"/>
        <v>19.260000000000002</v>
      </c>
      <c r="F229" s="33">
        <f t="shared" si="253"/>
        <v>19.760000000000002</v>
      </c>
      <c r="G229" s="33">
        <f t="shared" si="253"/>
        <v>20.18</v>
      </c>
      <c r="H229" s="33">
        <f t="shared" si="253"/>
        <v>20.85</v>
      </c>
      <c r="I229" s="33">
        <f t="shared" si="253"/>
        <v>20.94</v>
      </c>
      <c r="J229" s="33">
        <f t="shared" si="253"/>
        <v>20.97</v>
      </c>
      <c r="K229" s="33">
        <f t="shared" si="244"/>
        <v>21.11</v>
      </c>
      <c r="L229" s="33">
        <f t="shared" si="244"/>
        <v>21.04</v>
      </c>
      <c r="M229" s="33">
        <f t="shared" si="245"/>
        <v>21.45</v>
      </c>
      <c r="N229" s="33">
        <f t="shared" si="245"/>
        <v>21.45</v>
      </c>
      <c r="O229" s="6">
        <f t="shared" si="245"/>
        <v>21.95</v>
      </c>
      <c r="P229" s="6">
        <f t="shared" si="245"/>
        <v>22.5</v>
      </c>
      <c r="Q229" s="66">
        <f t="shared" ref="Q229:R229" si="254">P229*Q$5</f>
        <v>22.5</v>
      </c>
      <c r="R229" s="66">
        <f t="shared" si="254"/>
        <v>22.853250000000003</v>
      </c>
      <c r="S229" s="67">
        <f t="shared" si="252"/>
        <v>23</v>
      </c>
    </row>
    <row r="230" spans="1:19" ht="6" customHeight="1" x14ac:dyDescent="0.3">
      <c r="A230" s="130"/>
      <c r="B230" s="131"/>
      <c r="C230" s="131"/>
      <c r="D230" s="131"/>
      <c r="E230" s="131"/>
      <c r="F230" s="131"/>
      <c r="G230" s="131"/>
      <c r="H230" s="131"/>
      <c r="I230" s="131"/>
      <c r="J230" s="131"/>
      <c r="K230" s="131"/>
      <c r="L230" s="117"/>
      <c r="M230" s="117"/>
      <c r="N230" s="13"/>
    </row>
    <row r="231" spans="1:19" x14ac:dyDescent="0.3">
      <c r="A231" s="128" t="s">
        <v>158</v>
      </c>
      <c r="B231" s="129"/>
      <c r="C231" s="18">
        <v>1.0145999999999999</v>
      </c>
      <c r="D231" s="45">
        <v>1.0447</v>
      </c>
      <c r="E231" s="45">
        <v>0.98260000000000003</v>
      </c>
      <c r="F231" s="45">
        <v>1.0262</v>
      </c>
      <c r="G231" s="45">
        <v>1.0212000000000001</v>
      </c>
      <c r="H231" s="46">
        <v>1.0329999999999999</v>
      </c>
      <c r="I231" s="45">
        <v>1.0044999999999999</v>
      </c>
      <c r="J231" s="45">
        <v>0.99380000000000002</v>
      </c>
      <c r="K231" s="45">
        <v>1.002</v>
      </c>
      <c r="L231" s="45">
        <v>1.002</v>
      </c>
      <c r="M231" s="50">
        <v>1.0221</v>
      </c>
      <c r="N231" s="50">
        <v>1</v>
      </c>
      <c r="O231" s="10">
        <v>1.0149999999999999</v>
      </c>
      <c r="P231" s="57">
        <v>1.016</v>
      </c>
      <c r="Q231" s="64">
        <v>1</v>
      </c>
      <c r="R231" s="64">
        <v>1.012</v>
      </c>
      <c r="S231" s="70"/>
    </row>
    <row r="232" spans="1:19" x14ac:dyDescent="0.3">
      <c r="A232" s="47" t="s">
        <v>159</v>
      </c>
      <c r="B232" s="134"/>
      <c r="C232" s="135"/>
      <c r="D232" s="135"/>
      <c r="E232" s="135"/>
      <c r="F232" s="135"/>
      <c r="G232" s="135"/>
      <c r="H232" s="135"/>
      <c r="I232" s="135"/>
      <c r="J232" s="135"/>
      <c r="K232" s="135"/>
      <c r="L232" s="135"/>
      <c r="M232" s="136"/>
      <c r="N232" s="13"/>
    </row>
    <row r="233" spans="1:19" x14ac:dyDescent="0.3">
      <c r="A233" s="137" t="s">
        <v>160</v>
      </c>
      <c r="B233" s="138"/>
      <c r="C233" s="138"/>
      <c r="D233" s="138"/>
      <c r="E233" s="138"/>
      <c r="F233" s="138"/>
      <c r="G233" s="138"/>
      <c r="H233" s="138"/>
      <c r="I233" s="138"/>
      <c r="J233" s="138"/>
      <c r="K233" s="138"/>
      <c r="L233" s="117"/>
      <c r="M233" s="136"/>
      <c r="N233" s="13"/>
    </row>
    <row r="234" spans="1:19" x14ac:dyDescent="0.3">
      <c r="A234" s="139" t="s">
        <v>161</v>
      </c>
      <c r="B234" s="117"/>
      <c r="C234" s="117"/>
      <c r="D234" s="117"/>
      <c r="E234" s="117"/>
      <c r="F234" s="117"/>
      <c r="G234" s="117"/>
      <c r="H234" s="117"/>
      <c r="I234" s="117"/>
      <c r="J234" s="117"/>
      <c r="K234" s="117"/>
      <c r="L234" s="117"/>
      <c r="M234" s="136"/>
      <c r="N234" s="13"/>
    </row>
    <row r="235" spans="1:19" x14ac:dyDescent="0.3">
      <c r="A235" s="48" t="s">
        <v>72</v>
      </c>
      <c r="B235" s="21"/>
      <c r="C235" s="26">
        <v>2585.6799999999998</v>
      </c>
      <c r="D235" s="26">
        <f>ROUND(C235*$D$231,2)</f>
        <v>2701.26</v>
      </c>
      <c r="E235" s="26">
        <f>ROUND(D235*$E$231,2)</f>
        <v>2654.26</v>
      </c>
      <c r="F235" s="26">
        <f>ROUND(E235*$F$231,2)</f>
        <v>2723.8</v>
      </c>
      <c r="G235" s="26">
        <f>ROUND(F235*$G$231,2)</f>
        <v>2781.54</v>
      </c>
      <c r="H235" s="26">
        <f>ROUND(G235*$H$231,2)</f>
        <v>2873.33</v>
      </c>
      <c r="I235" s="26">
        <f>ROUND(H235*$I$231,2)</f>
        <v>2886.26</v>
      </c>
      <c r="J235" s="26">
        <f>ROUND(I235*$J$231,2)</f>
        <v>2868.37</v>
      </c>
      <c r="K235" s="26">
        <f t="shared" ref="K235:P236" si="255">ROUND(K$231*J235,2)</f>
        <v>2874.11</v>
      </c>
      <c r="L235" s="26">
        <f t="shared" si="255"/>
        <v>2879.86</v>
      </c>
      <c r="M235" s="26">
        <f t="shared" si="255"/>
        <v>2943.5</v>
      </c>
      <c r="N235" s="26">
        <f t="shared" si="255"/>
        <v>2943.5</v>
      </c>
      <c r="O235" s="8">
        <f t="shared" si="255"/>
        <v>2987.65</v>
      </c>
      <c r="P235" s="8">
        <f t="shared" si="255"/>
        <v>3035.45</v>
      </c>
      <c r="Q235" s="71">
        <f>P235*Q$231</f>
        <v>3035.45</v>
      </c>
      <c r="R235" s="71">
        <f>Q235*R$231</f>
        <v>3071.8753999999999</v>
      </c>
      <c r="S235" s="72">
        <f t="shared" ref="S235:S251" si="256">ROUND(R235,0)</f>
        <v>3072</v>
      </c>
    </row>
    <row r="236" spans="1:19" x14ac:dyDescent="0.3">
      <c r="A236" s="48" t="s">
        <v>169</v>
      </c>
      <c r="B236" s="21"/>
      <c r="C236" s="26">
        <v>314.16000000000003</v>
      </c>
      <c r="D236" s="26">
        <f>ROUND(C236*$D$231,2)</f>
        <v>328.2</v>
      </c>
      <c r="E236" s="26">
        <f>ROUND(D236*$E$231,2)</f>
        <v>322.49</v>
      </c>
      <c r="F236" s="26">
        <f>ROUND(E236*$F$231,2)</f>
        <v>330.94</v>
      </c>
      <c r="G236" s="26">
        <f>ROUND(F236*$G$231,2)</f>
        <v>337.96</v>
      </c>
      <c r="H236" s="26">
        <f>ROUND(G236*$H$231,2)</f>
        <v>349.11</v>
      </c>
      <c r="I236" s="26">
        <f>ROUND(H236*$I$231,2)+0.01</f>
        <v>350.69</v>
      </c>
      <c r="J236" s="26">
        <f>ROUND(I236*$J$231,2)</f>
        <v>348.52</v>
      </c>
      <c r="K236" s="26">
        <f t="shared" si="255"/>
        <v>349.22</v>
      </c>
      <c r="L236" s="26">
        <f t="shared" si="255"/>
        <v>349.92</v>
      </c>
      <c r="M236" s="26">
        <f t="shared" si="255"/>
        <v>357.65</v>
      </c>
      <c r="N236" s="26">
        <f t="shared" si="255"/>
        <v>357.65</v>
      </c>
      <c r="O236" s="8">
        <f t="shared" si="255"/>
        <v>363.01</v>
      </c>
      <c r="P236" s="8">
        <f t="shared" si="255"/>
        <v>368.82</v>
      </c>
      <c r="Q236" s="71">
        <f>P236*Q$231</f>
        <v>368.82</v>
      </c>
      <c r="R236" s="71">
        <f>Q236*R$231</f>
        <v>373.24583999999999</v>
      </c>
      <c r="S236" s="72">
        <f t="shared" si="256"/>
        <v>373</v>
      </c>
    </row>
    <row r="237" spans="1:19" x14ac:dyDescent="0.3">
      <c r="A237" s="140" t="s">
        <v>162</v>
      </c>
      <c r="B237" s="101"/>
      <c r="C237" s="101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3"/>
    </row>
    <row r="238" spans="1:19" x14ac:dyDescent="0.3">
      <c r="A238" s="48" t="s">
        <v>72</v>
      </c>
      <c r="B238" s="21"/>
      <c r="C238" s="26">
        <v>3317.85</v>
      </c>
      <c r="D238" s="26">
        <f>ROUND(C238*$D$231,2)</f>
        <v>3466.16</v>
      </c>
      <c r="E238" s="26">
        <f>ROUND(D238*$E$231,2)</f>
        <v>3405.85</v>
      </c>
      <c r="F238" s="26">
        <f>ROUND(E238*$F$231,2)</f>
        <v>3495.08</v>
      </c>
      <c r="G238" s="26">
        <f>ROUND(F238*$G$231,2)</f>
        <v>3569.18</v>
      </c>
      <c r="H238" s="26">
        <f>ROUND(G238*$H$231,2)</f>
        <v>3686.96</v>
      </c>
      <c r="I238" s="26">
        <f>ROUND(H238*$I$231,2)</f>
        <v>3703.55</v>
      </c>
      <c r="J238" s="26">
        <f>ROUND(I238*$J$231,2)</f>
        <v>3680.59</v>
      </c>
      <c r="K238" s="26">
        <f t="shared" ref="K238:P239" si="257">ROUND(K$231*J238,2)</f>
        <v>3687.95</v>
      </c>
      <c r="L238" s="26">
        <f t="shared" si="257"/>
        <v>3695.33</v>
      </c>
      <c r="M238" s="26">
        <f t="shared" si="257"/>
        <v>3777</v>
      </c>
      <c r="N238" s="26">
        <f t="shared" si="257"/>
        <v>3777</v>
      </c>
      <c r="O238" s="8">
        <f t="shared" si="257"/>
        <v>3833.66</v>
      </c>
      <c r="P238" s="8">
        <f t="shared" si="257"/>
        <v>3895</v>
      </c>
      <c r="Q238" s="71">
        <f>P238*Q$231</f>
        <v>3895</v>
      </c>
      <c r="R238" s="71">
        <f>Q238*R$231</f>
        <v>3941.7400000000002</v>
      </c>
      <c r="S238" s="72">
        <f t="shared" si="256"/>
        <v>3942</v>
      </c>
    </row>
    <row r="239" spans="1:19" x14ac:dyDescent="0.3">
      <c r="A239" s="48" t="s">
        <v>169</v>
      </c>
      <c r="B239" s="21"/>
      <c r="C239" s="26">
        <v>397.55</v>
      </c>
      <c r="D239" s="26">
        <f>ROUND(C239*$D$231,2)</f>
        <v>415.32</v>
      </c>
      <c r="E239" s="26">
        <f>ROUND(D239*$E$231,2)</f>
        <v>408.09</v>
      </c>
      <c r="F239" s="26">
        <f>ROUND(E239*$F$231,2)</f>
        <v>418.78</v>
      </c>
      <c r="G239" s="26">
        <f>ROUND(F239*$G$231,2)</f>
        <v>427.66</v>
      </c>
      <c r="H239" s="26">
        <f>ROUND(G239*$H$231,2)</f>
        <v>441.77</v>
      </c>
      <c r="I239" s="26">
        <f>ROUND(H239*$I$231,2)</f>
        <v>443.76</v>
      </c>
      <c r="J239" s="26">
        <f>ROUND(I239*$J$231,2)+0.01</f>
        <v>441.02</v>
      </c>
      <c r="K239" s="26">
        <f t="shared" si="257"/>
        <v>441.9</v>
      </c>
      <c r="L239" s="26">
        <f t="shared" si="257"/>
        <v>442.78</v>
      </c>
      <c r="M239" s="26">
        <f t="shared" si="257"/>
        <v>452.57</v>
      </c>
      <c r="N239" s="26">
        <f t="shared" si="257"/>
        <v>452.57</v>
      </c>
      <c r="O239" s="8">
        <f t="shared" si="257"/>
        <v>459.36</v>
      </c>
      <c r="P239" s="8">
        <f t="shared" si="257"/>
        <v>466.71</v>
      </c>
      <c r="Q239" s="71">
        <f>P239*Q$231</f>
        <v>466.71</v>
      </c>
      <c r="R239" s="71">
        <f>Q239*R$231</f>
        <v>472.31052</v>
      </c>
      <c r="S239" s="72">
        <f t="shared" si="256"/>
        <v>472</v>
      </c>
    </row>
    <row r="240" spans="1:19" x14ac:dyDescent="0.3">
      <c r="A240" s="124" t="s">
        <v>163</v>
      </c>
      <c r="B240" s="101"/>
      <c r="C240" s="101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3"/>
    </row>
    <row r="241" spans="1:19" x14ac:dyDescent="0.3">
      <c r="A241" s="48" t="s">
        <v>72</v>
      </c>
      <c r="B241" s="21"/>
      <c r="C241" s="26">
        <v>3627.82</v>
      </c>
      <c r="D241" s="26">
        <f>ROUND(C241*$D$231,2)</f>
        <v>3789.98</v>
      </c>
      <c r="E241" s="26">
        <f>ROUND(D241*$E$231,2)</f>
        <v>3724.03</v>
      </c>
      <c r="F241" s="26">
        <f>ROUND(E241*$F$231,2)</f>
        <v>3821.6</v>
      </c>
      <c r="G241" s="26">
        <f>ROUND(F241*$G$231,2)</f>
        <v>3902.62</v>
      </c>
      <c r="H241" s="26">
        <f>ROUND(G241*$H$231,2)</f>
        <v>4031.41</v>
      </c>
      <c r="I241" s="26">
        <f>ROUND(H241*$I$231,2)</f>
        <v>4049.55</v>
      </c>
      <c r="J241" s="26">
        <f>ROUND(I241*$J$231,2)</f>
        <v>4024.44</v>
      </c>
      <c r="K241" s="26">
        <f t="shared" ref="K241:P242" si="258">ROUND(K$231*J241,2)</f>
        <v>4032.49</v>
      </c>
      <c r="L241" s="26">
        <f t="shared" si="258"/>
        <v>4040.55</v>
      </c>
      <c r="M241" s="26">
        <f t="shared" si="258"/>
        <v>4129.8500000000004</v>
      </c>
      <c r="N241" s="26">
        <f t="shared" si="258"/>
        <v>4129.8500000000004</v>
      </c>
      <c r="O241" s="8">
        <f t="shared" si="258"/>
        <v>4191.8</v>
      </c>
      <c r="P241" s="8">
        <f t="shared" si="258"/>
        <v>4258.87</v>
      </c>
      <c r="Q241" s="71">
        <f>P241*Q$231</f>
        <v>4258.87</v>
      </c>
      <c r="R241" s="71">
        <f>Q241*R$231</f>
        <v>4309.9764400000004</v>
      </c>
      <c r="S241" s="72">
        <f t="shared" si="256"/>
        <v>4310</v>
      </c>
    </row>
    <row r="242" spans="1:19" x14ac:dyDescent="0.3">
      <c r="A242" s="48" t="s">
        <v>169</v>
      </c>
      <c r="B242" s="21"/>
      <c r="C242" s="26">
        <v>429.02</v>
      </c>
      <c r="D242" s="26">
        <f>ROUND(C242*$D$231,2)</f>
        <v>448.2</v>
      </c>
      <c r="E242" s="26">
        <f>ROUND(D242*$E$231,2)</f>
        <v>440.4</v>
      </c>
      <c r="F242" s="26">
        <f>ROUND(E242*$F$231,2)</f>
        <v>451.94</v>
      </c>
      <c r="G242" s="26">
        <f>ROUND(F242*$G$231,2)</f>
        <v>461.52</v>
      </c>
      <c r="H242" s="26">
        <f>ROUND(G242*$H$231,2)</f>
        <v>476.75</v>
      </c>
      <c r="I242" s="26">
        <f>ROUND(H242*$I$231,2)</f>
        <v>478.9</v>
      </c>
      <c r="J242" s="26">
        <f>ROUND(I242*$J$231,2)</f>
        <v>475.93</v>
      </c>
      <c r="K242" s="26">
        <f t="shared" si="258"/>
        <v>476.88</v>
      </c>
      <c r="L242" s="26">
        <f t="shared" si="258"/>
        <v>477.83</v>
      </c>
      <c r="M242" s="26">
        <f t="shared" si="258"/>
        <v>488.39</v>
      </c>
      <c r="N242" s="26">
        <f t="shared" si="258"/>
        <v>488.39</v>
      </c>
      <c r="O242" s="8">
        <f t="shared" si="258"/>
        <v>495.72</v>
      </c>
      <c r="P242" s="8">
        <f t="shared" si="258"/>
        <v>503.65</v>
      </c>
      <c r="Q242" s="71">
        <f>P242*Q$231</f>
        <v>503.65</v>
      </c>
      <c r="R242" s="71">
        <f>Q242*R$231</f>
        <v>509.69380000000001</v>
      </c>
      <c r="S242" s="72">
        <f t="shared" si="256"/>
        <v>510</v>
      </c>
    </row>
    <row r="243" spans="1:19" x14ac:dyDescent="0.3">
      <c r="A243" s="124" t="s">
        <v>164</v>
      </c>
      <c r="B243" s="101"/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3"/>
    </row>
    <row r="244" spans="1:19" x14ac:dyDescent="0.3">
      <c r="A244" s="48" t="s">
        <v>72</v>
      </c>
      <c r="B244" s="21"/>
      <c r="C244" s="26">
        <v>3462.08</v>
      </c>
      <c r="D244" s="26">
        <f>ROUND(C244*$D$231,2)</f>
        <v>3616.83</v>
      </c>
      <c r="E244" s="26">
        <f>ROUND(D244*$E$231,2)</f>
        <v>3553.9</v>
      </c>
      <c r="F244" s="26">
        <f>ROUND(E244*$F$231,2)</f>
        <v>3647.01</v>
      </c>
      <c r="G244" s="26">
        <f>ROUND(F244*$G$231,2)</f>
        <v>3724.33</v>
      </c>
      <c r="H244" s="26">
        <f>ROUND(G244*$H$231,2)</f>
        <v>3847.23</v>
      </c>
      <c r="I244" s="26">
        <f>ROUND(H244*$I$231,2)</f>
        <v>3864.54</v>
      </c>
      <c r="J244" s="26">
        <f>ROUND(I244*$J$231,2)+0.01</f>
        <v>3840.59</v>
      </c>
      <c r="K244" s="26">
        <f t="shared" ref="K244:P245" si="259">ROUND(K$231*J244,2)</f>
        <v>3848.27</v>
      </c>
      <c r="L244" s="26">
        <f t="shared" si="259"/>
        <v>3855.97</v>
      </c>
      <c r="M244" s="26">
        <f t="shared" si="259"/>
        <v>3941.19</v>
      </c>
      <c r="N244" s="26">
        <f t="shared" si="259"/>
        <v>3941.19</v>
      </c>
      <c r="O244" s="8">
        <f t="shared" si="259"/>
        <v>4000.31</v>
      </c>
      <c r="P244" s="8">
        <f t="shared" si="259"/>
        <v>4064.31</v>
      </c>
      <c r="Q244" s="71">
        <f>P244*Q$231</f>
        <v>4064.31</v>
      </c>
      <c r="R244" s="71">
        <f>Q244*R$231</f>
        <v>4113.0817200000001</v>
      </c>
      <c r="S244" s="72">
        <f t="shared" si="256"/>
        <v>4113</v>
      </c>
    </row>
    <row r="245" spans="1:19" x14ac:dyDescent="0.3">
      <c r="A245" s="48" t="s">
        <v>169</v>
      </c>
      <c r="B245" s="21"/>
      <c r="C245" s="26">
        <v>469.41</v>
      </c>
      <c r="D245" s="26">
        <f>ROUND(C245*$D$231,2)</f>
        <v>490.39</v>
      </c>
      <c r="E245" s="26">
        <f>ROUND(D245*$E$231,2)</f>
        <v>481.86</v>
      </c>
      <c r="F245" s="26">
        <f>ROUND(E245*$F$231,2)</f>
        <v>494.48</v>
      </c>
      <c r="G245" s="26">
        <f>ROUND(F245*$G$231,2)</f>
        <v>504.96</v>
      </c>
      <c r="H245" s="26">
        <f>ROUND(G245*$H$231,2)</f>
        <v>521.62</v>
      </c>
      <c r="I245" s="26">
        <f>ROUND(H245*$I$231,2)</f>
        <v>523.97</v>
      </c>
      <c r="J245" s="26">
        <f>ROUND(I245*$J$231,2)</f>
        <v>520.72</v>
      </c>
      <c r="K245" s="26">
        <f t="shared" si="259"/>
        <v>521.76</v>
      </c>
      <c r="L245" s="26">
        <f t="shared" si="259"/>
        <v>522.79999999999995</v>
      </c>
      <c r="M245" s="26">
        <f t="shared" si="259"/>
        <v>534.35</v>
      </c>
      <c r="N245" s="26">
        <f t="shared" si="259"/>
        <v>534.35</v>
      </c>
      <c r="O245" s="8">
        <f t="shared" si="259"/>
        <v>542.37</v>
      </c>
      <c r="P245" s="8">
        <f t="shared" si="259"/>
        <v>551.04999999999995</v>
      </c>
      <c r="Q245" s="71">
        <f>P245*Q$231</f>
        <v>551.04999999999995</v>
      </c>
      <c r="R245" s="71">
        <f>Q245*R$231</f>
        <v>557.6626</v>
      </c>
      <c r="S245" s="72">
        <f t="shared" si="256"/>
        <v>558</v>
      </c>
    </row>
    <row r="246" spans="1:19" x14ac:dyDescent="0.3">
      <c r="A246" s="124" t="s">
        <v>165</v>
      </c>
      <c r="B246" s="101"/>
      <c r="C246" s="101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  <c r="N246" s="13"/>
    </row>
    <row r="247" spans="1:19" x14ac:dyDescent="0.3">
      <c r="A247" s="48" t="s">
        <v>72</v>
      </c>
      <c r="B247" s="21"/>
      <c r="C247" s="26">
        <v>3315.75</v>
      </c>
      <c r="D247" s="26">
        <f>ROUND(C247*$D$231,2)</f>
        <v>3463.96</v>
      </c>
      <c r="E247" s="26">
        <f>ROUND(D247*$E$231,2)</f>
        <v>3403.69</v>
      </c>
      <c r="F247" s="26">
        <f>ROUND(E247*$F$231,2)</f>
        <v>3492.87</v>
      </c>
      <c r="G247" s="26">
        <f>ROUND(F247*$G$231,2)</f>
        <v>3566.92</v>
      </c>
      <c r="H247" s="26">
        <f>ROUND(G247*$H$231,2)</f>
        <v>3684.63</v>
      </c>
      <c r="I247" s="26">
        <f>ROUND(H247*$I$231,2)</f>
        <v>3701.21</v>
      </c>
      <c r="J247" s="26">
        <f>ROUND(I247*$J$231,2)+0.01</f>
        <v>3678.2700000000004</v>
      </c>
      <c r="K247" s="26">
        <f t="shared" ref="K247:P248" si="260">ROUND(K$231*J247,2)</f>
        <v>3685.63</v>
      </c>
      <c r="L247" s="26">
        <f t="shared" si="260"/>
        <v>3693</v>
      </c>
      <c r="M247" s="26">
        <f t="shared" si="260"/>
        <v>3774.62</v>
      </c>
      <c r="N247" s="26">
        <f t="shared" si="260"/>
        <v>3774.62</v>
      </c>
      <c r="O247" s="8">
        <f t="shared" si="260"/>
        <v>3831.24</v>
      </c>
      <c r="P247" s="8">
        <f t="shared" si="260"/>
        <v>3892.54</v>
      </c>
      <c r="Q247" s="71">
        <f>P247*Q$231</f>
        <v>3892.54</v>
      </c>
      <c r="R247" s="71">
        <f>Q247*R$231</f>
        <v>3939.2504800000002</v>
      </c>
      <c r="S247" s="72">
        <f t="shared" si="256"/>
        <v>3939</v>
      </c>
    </row>
    <row r="248" spans="1:19" x14ac:dyDescent="0.3">
      <c r="A248" s="48" t="s">
        <v>169</v>
      </c>
      <c r="B248" s="21"/>
      <c r="C248" s="26">
        <v>517.14</v>
      </c>
      <c r="D248" s="26">
        <f>ROUND(C248*$D$231,2)</f>
        <v>540.26</v>
      </c>
      <c r="E248" s="26">
        <f>ROUND(D248*$E$231,2)</f>
        <v>530.86</v>
      </c>
      <c r="F248" s="26">
        <f>ROUND(E248*$F$231,2)</f>
        <v>544.77</v>
      </c>
      <c r="G248" s="26">
        <f>ROUND(F248*$G$231,2)</f>
        <v>556.32000000000005</v>
      </c>
      <c r="H248" s="26">
        <f>ROUND(G248*$H$231,2)</f>
        <v>574.67999999999995</v>
      </c>
      <c r="I248" s="26">
        <f>ROUND(H248*$I$231,2)</f>
        <v>577.27</v>
      </c>
      <c r="J248" s="26">
        <f>ROUND(I248*$J$231,2)-0.01</f>
        <v>573.68000000000006</v>
      </c>
      <c r="K248" s="26">
        <f t="shared" si="260"/>
        <v>574.83000000000004</v>
      </c>
      <c r="L248" s="26">
        <f t="shared" si="260"/>
        <v>575.98</v>
      </c>
      <c r="M248" s="26">
        <f t="shared" si="260"/>
        <v>588.71</v>
      </c>
      <c r="N248" s="26">
        <f t="shared" si="260"/>
        <v>588.71</v>
      </c>
      <c r="O248" s="8">
        <f t="shared" si="260"/>
        <v>597.54</v>
      </c>
      <c r="P248" s="8">
        <f t="shared" si="260"/>
        <v>607.1</v>
      </c>
      <c r="Q248" s="71">
        <f>P248*Q$231</f>
        <v>607.1</v>
      </c>
      <c r="R248" s="71">
        <f>Q248*R$231</f>
        <v>614.38520000000005</v>
      </c>
      <c r="S248" s="72">
        <f t="shared" si="256"/>
        <v>614</v>
      </c>
    </row>
    <row r="249" spans="1:19" x14ac:dyDescent="0.3">
      <c r="A249" s="124" t="s">
        <v>166</v>
      </c>
      <c r="B249" s="101"/>
      <c r="C249" s="101"/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  <c r="N249" s="13"/>
    </row>
    <row r="250" spans="1:19" x14ac:dyDescent="0.3">
      <c r="A250" s="48" t="s">
        <v>72</v>
      </c>
      <c r="B250" s="21"/>
      <c r="C250" s="26">
        <v>3752.64</v>
      </c>
      <c r="D250" s="26">
        <f>ROUND(C250*$D$231,2)</f>
        <v>3920.38</v>
      </c>
      <c r="E250" s="26">
        <f>ROUND(D250*$E$231,2)</f>
        <v>3852.17</v>
      </c>
      <c r="F250" s="26">
        <f>ROUND(E250*$F$231,2)</f>
        <v>3953.1</v>
      </c>
      <c r="G250" s="26">
        <f>ROUND(F250*$G$231,2)</f>
        <v>4036.91</v>
      </c>
      <c r="H250" s="26">
        <f>ROUND(G250*$H$231,2)</f>
        <v>4170.13</v>
      </c>
      <c r="I250" s="26">
        <f>ROUND(H250*$I$231,2)+0.01</f>
        <v>4188.91</v>
      </c>
      <c r="J250" s="26">
        <f>ROUND(I250*$J$231,2)</f>
        <v>4162.9399999999996</v>
      </c>
      <c r="K250" s="26">
        <f t="shared" ref="K250:P251" si="261">ROUND(K$231*J250,2)</f>
        <v>4171.2700000000004</v>
      </c>
      <c r="L250" s="26">
        <f t="shared" si="261"/>
        <v>4179.6099999999997</v>
      </c>
      <c r="M250" s="26">
        <f t="shared" si="261"/>
        <v>4271.9799999999996</v>
      </c>
      <c r="N250" s="26">
        <f t="shared" si="261"/>
        <v>4271.9799999999996</v>
      </c>
      <c r="O250" s="8">
        <f t="shared" si="261"/>
        <v>4336.0600000000004</v>
      </c>
      <c r="P250" s="8">
        <f t="shared" si="261"/>
        <v>4405.4399999999996</v>
      </c>
      <c r="Q250" s="71">
        <f>P250*Q$231</f>
        <v>4405.4399999999996</v>
      </c>
      <c r="R250" s="71">
        <f>Q250*R$231</f>
        <v>4458.3052799999996</v>
      </c>
      <c r="S250" s="72">
        <f t="shared" si="256"/>
        <v>4458</v>
      </c>
    </row>
    <row r="251" spans="1:19" x14ac:dyDescent="0.3">
      <c r="A251" s="48" t="s">
        <v>169</v>
      </c>
      <c r="B251" s="21"/>
      <c r="C251" s="26">
        <v>578.5</v>
      </c>
      <c r="D251" s="26">
        <f>ROUND(C251*$D$231,2)</f>
        <v>604.36</v>
      </c>
      <c r="E251" s="26">
        <f>ROUND(D251*$E$231,2)</f>
        <v>593.84</v>
      </c>
      <c r="F251" s="26">
        <f>ROUND(E251*$F$231,2)</f>
        <v>609.4</v>
      </c>
      <c r="G251" s="26">
        <f>ROUND(F251*$G$231,2)</f>
        <v>622.32000000000005</v>
      </c>
      <c r="H251" s="26">
        <f>ROUND(G251*$H$231,2)</f>
        <v>642.86</v>
      </c>
      <c r="I251" s="26">
        <f>ROUND(H251*$I$231,2)</f>
        <v>645.75</v>
      </c>
      <c r="J251" s="26">
        <f>ROUND(I251*$J$231,2)</f>
        <v>641.75</v>
      </c>
      <c r="K251" s="26">
        <f t="shared" si="261"/>
        <v>643.03</v>
      </c>
      <c r="L251" s="26">
        <f t="shared" si="261"/>
        <v>644.32000000000005</v>
      </c>
      <c r="M251" s="26">
        <f t="shared" si="261"/>
        <v>658.56</v>
      </c>
      <c r="N251" s="26">
        <f t="shared" si="261"/>
        <v>658.56</v>
      </c>
      <c r="O251" s="8">
        <f t="shared" si="261"/>
        <v>668.44</v>
      </c>
      <c r="P251" s="8">
        <f t="shared" si="261"/>
        <v>679.14</v>
      </c>
      <c r="Q251" s="71">
        <f>P251*Q$231</f>
        <v>679.14</v>
      </c>
      <c r="R251" s="71">
        <f>Q251*R$231</f>
        <v>687.28967999999998</v>
      </c>
      <c r="S251" s="72">
        <f t="shared" si="256"/>
        <v>687</v>
      </c>
    </row>
    <row r="252" spans="1:19" x14ac:dyDescent="0.3">
      <c r="A252" s="133" t="s">
        <v>167</v>
      </c>
      <c r="B252" s="101"/>
      <c r="C252" s="101"/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  <c r="N252" s="13"/>
    </row>
    <row r="253" spans="1:19" x14ac:dyDescent="0.3">
      <c r="A253" s="124" t="s">
        <v>168</v>
      </c>
      <c r="B253" s="101"/>
      <c r="C253" s="101"/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  <c r="N253" s="13"/>
    </row>
    <row r="254" spans="1:19" x14ac:dyDescent="0.3">
      <c r="A254" s="48" t="s">
        <v>72</v>
      </c>
      <c r="B254" s="21"/>
      <c r="C254" s="26">
        <v>2979.56</v>
      </c>
      <c r="D254" s="26">
        <f>ROUND(C254*$D$231,2)</f>
        <v>3112.75</v>
      </c>
      <c r="E254" s="26">
        <f>ROUND(D254*$E$231,2)</f>
        <v>3058.59</v>
      </c>
      <c r="F254" s="26">
        <f>ROUND(E254*$F$231,2)</f>
        <v>3138.73</v>
      </c>
      <c r="G254" s="26">
        <f>ROUND(F254*$G$231,2)</f>
        <v>3205.27</v>
      </c>
      <c r="H254" s="26">
        <f>ROUND(G254*$H$231,2)</f>
        <v>3311.04</v>
      </c>
      <c r="I254" s="26">
        <f>ROUND(H254*$I$231,2)</f>
        <v>3325.94</v>
      </c>
      <c r="J254" s="26">
        <f>ROUND(I254*$J$231,2)</f>
        <v>3305.32</v>
      </c>
      <c r="K254" s="26">
        <f t="shared" ref="K254:P255" si="262">ROUND(K$231*J254,2)</f>
        <v>3311.93</v>
      </c>
      <c r="L254" s="26">
        <f t="shared" si="262"/>
        <v>3318.55</v>
      </c>
      <c r="M254" s="26">
        <f t="shared" si="262"/>
        <v>3391.89</v>
      </c>
      <c r="N254" s="26">
        <f t="shared" si="262"/>
        <v>3391.89</v>
      </c>
      <c r="O254" s="8">
        <f t="shared" si="262"/>
        <v>3442.77</v>
      </c>
      <c r="P254" s="8">
        <f t="shared" si="262"/>
        <v>3497.85</v>
      </c>
      <c r="Q254" s="71">
        <f>P254*Q$231</f>
        <v>3497.85</v>
      </c>
      <c r="R254" s="71">
        <f>Q254*R$231</f>
        <v>3539.8242</v>
      </c>
      <c r="S254" s="72">
        <f t="shared" ref="S254:S255" si="263">ROUND(R254,0)</f>
        <v>3540</v>
      </c>
    </row>
    <row r="255" spans="1:19" x14ac:dyDescent="0.3">
      <c r="A255" s="48" t="s">
        <v>169</v>
      </c>
      <c r="B255" s="21"/>
      <c r="C255" s="26">
        <v>526.04999999999995</v>
      </c>
      <c r="D255" s="26">
        <f>ROUND(C255*$D$231,2)</f>
        <v>549.55999999999995</v>
      </c>
      <c r="E255" s="26">
        <f>ROUND(D255*$E$231,2)</f>
        <v>540</v>
      </c>
      <c r="F255" s="26">
        <f>ROUND(E255*$F$231,2)</f>
        <v>554.15</v>
      </c>
      <c r="G255" s="26">
        <f>ROUND(F255*$G$231,2)</f>
        <v>565.9</v>
      </c>
      <c r="H255" s="26">
        <f>ROUND(G255*$H$231,2)</f>
        <v>584.57000000000005</v>
      </c>
      <c r="I255" s="26">
        <f>ROUND(H255*$I$231,2)+0.02</f>
        <v>587.22</v>
      </c>
      <c r="J255" s="26">
        <f>ROUND(I255*$J$231,2)</f>
        <v>583.58000000000004</v>
      </c>
      <c r="K255" s="26">
        <f t="shared" si="262"/>
        <v>584.75</v>
      </c>
      <c r="L255" s="26">
        <f t="shared" si="262"/>
        <v>585.91999999999996</v>
      </c>
      <c r="M255" s="26">
        <f t="shared" si="262"/>
        <v>598.87</v>
      </c>
      <c r="N255" s="26">
        <f t="shared" si="262"/>
        <v>598.87</v>
      </c>
      <c r="O255" s="8">
        <f t="shared" si="262"/>
        <v>607.85</v>
      </c>
      <c r="P255" s="8">
        <f t="shared" si="262"/>
        <v>617.58000000000004</v>
      </c>
      <c r="Q255" s="71">
        <f>P255*Q$231</f>
        <v>617.58000000000004</v>
      </c>
      <c r="R255" s="71">
        <f>Q255*R$231</f>
        <v>624.99096000000009</v>
      </c>
      <c r="S255" s="72">
        <f t="shared" si="263"/>
        <v>625</v>
      </c>
    </row>
  </sheetData>
  <mergeCells count="66">
    <mergeCell ref="A249:M249"/>
    <mergeCell ref="A252:M252"/>
    <mergeCell ref="A151:M151"/>
    <mergeCell ref="B232:M232"/>
    <mergeCell ref="A233:M233"/>
    <mergeCell ref="A234:M234"/>
    <mergeCell ref="A237:M237"/>
    <mergeCell ref="A164:M164"/>
    <mergeCell ref="A165:M165"/>
    <mergeCell ref="A169:M169"/>
    <mergeCell ref="A173:M173"/>
    <mergeCell ref="A253:M253"/>
    <mergeCell ref="A180:M180"/>
    <mergeCell ref="A187:M187"/>
    <mergeCell ref="B174:G176"/>
    <mergeCell ref="A188:M188"/>
    <mergeCell ref="A231:B231"/>
    <mergeCell ref="A230:M230"/>
    <mergeCell ref="A190:M190"/>
    <mergeCell ref="A212:M212"/>
    <mergeCell ref="B213:M213"/>
    <mergeCell ref="B217:M217"/>
    <mergeCell ref="B223:M223"/>
    <mergeCell ref="A177:M177"/>
    <mergeCell ref="A240:M240"/>
    <mergeCell ref="A243:M243"/>
    <mergeCell ref="A246:M246"/>
    <mergeCell ref="B114:M114"/>
    <mergeCell ref="A115:M115"/>
    <mergeCell ref="A119:M119"/>
    <mergeCell ref="B155:M155"/>
    <mergeCell ref="B159:M159"/>
    <mergeCell ref="A127:M127"/>
    <mergeCell ref="A130:M130"/>
    <mergeCell ref="A153:M153"/>
    <mergeCell ref="A19:M19"/>
    <mergeCell ref="B20:M21"/>
    <mergeCell ref="B25:M25"/>
    <mergeCell ref="B29:M29"/>
    <mergeCell ref="A63:B63"/>
    <mergeCell ref="B55:M56"/>
    <mergeCell ref="B58:M58"/>
    <mergeCell ref="B61:M61"/>
    <mergeCell ref="C63:M65"/>
    <mergeCell ref="F1:I1"/>
    <mergeCell ref="B6:M6"/>
    <mergeCell ref="A7:M7"/>
    <mergeCell ref="A14:M14"/>
    <mergeCell ref="A10:M10"/>
    <mergeCell ref="A1:E1"/>
    <mergeCell ref="B69:M69"/>
    <mergeCell ref="A65:B65"/>
    <mergeCell ref="A64:B64"/>
    <mergeCell ref="A123:M123"/>
    <mergeCell ref="A124:M124"/>
    <mergeCell ref="A94:C94"/>
    <mergeCell ref="B73:M74"/>
    <mergeCell ref="B78:M78"/>
    <mergeCell ref="B83:M84"/>
    <mergeCell ref="A88:M88"/>
    <mergeCell ref="D94:M94"/>
    <mergeCell ref="A101:M101"/>
    <mergeCell ref="A102:M102"/>
    <mergeCell ref="A103:M103"/>
    <mergeCell ref="A107:M107"/>
    <mergeCell ref="A111:M111"/>
  </mergeCells>
  <phoneticPr fontId="1" type="noConversion"/>
  <pageMargins left="0.39370078740157483" right="0.19685039370078741" top="0.39370078740157483" bottom="0.39370078740157483" header="0.51181102362204722" footer="0.51181102362204722"/>
  <pageSetup paperSize="9" orientation="landscape" horizontalDpi="4294967293" verticalDpi="4294967293" r:id="rId1"/>
  <headerFooter alignWithMargins="0">
    <oddFooter>&amp;C&amp;D&amp;R&amp;P</oddFooter>
  </headerFooter>
  <rowBreaks count="5" manualBreakCount="5">
    <brk id="62" max="16383" man="1"/>
    <brk id="93" max="16383" man="1"/>
    <brk id="129" max="16383" man="1"/>
    <brk id="163" max="16383" man="1"/>
    <brk id="2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verloop normbedragen</vt:lpstr>
      <vt:lpstr>'verloop normbedragen'!Afdrukbereik</vt:lpstr>
      <vt:lpstr>'verloop normbedragen'!Afdruktitels</vt:lpstr>
    </vt:vector>
  </TitlesOfParts>
  <Company>DHV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H.W.G.M. van Heeswijk</dc:creator>
  <cp:lastModifiedBy>Harry Winkels de Leeuw</cp:lastModifiedBy>
  <cp:lastPrinted>2018-10-02T08:10:50Z</cp:lastPrinted>
  <dcterms:created xsi:type="dcterms:W3CDTF">2007-10-10T08:53:37Z</dcterms:created>
  <dcterms:modified xsi:type="dcterms:W3CDTF">2020-10-26T11:43:27Z</dcterms:modified>
</cp:coreProperties>
</file>