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ient\D$\Houdbare GF\"/>
    </mc:Choice>
  </mc:AlternateContent>
  <xr:revisionPtr revIDLastSave="0" documentId="13_ncr:1_{E8CF7D1E-3FE8-449D-BAD4-A1FCB3B8DFE6}" xr6:coauthVersionLast="38" xr6:coauthVersionMax="45" xr10:uidLastSave="{00000000-0000-0000-0000-000000000000}"/>
  <workbookProtection workbookAlgorithmName="SHA-512" workbookHashValue="kHoagtlWlobumMrLz8R79cUbwJSgtJ7+ZkrRwGAe5TkdE5g4e4p+CBKCWMbfsTNJwJCs9/2e4yIWaYCHErr/Kw==" workbookSaltValue="UmIxg5g++G8Erzs1G1G45A==" workbookSpinCount="100000" lockStructure="1"/>
  <bookViews>
    <workbookView xWindow="-120" yWindow="-120" windowWidth="29040" windowHeight="16005" xr2:uid="{00000000-000D-0000-FFFF-FFFF00000000}"/>
  </bookViews>
  <sheets>
    <sheet name="Bijlage F" sheetId="1" r:id="rId1"/>
    <sheet name="tabel 6.5" sheetId="2" r:id="rId2"/>
    <sheet name="tabel 6.4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57" i="1" l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W357" i="1" l="1"/>
  <c r="V357" i="1"/>
  <c r="S357" i="1"/>
  <c r="W356" i="1"/>
  <c r="V356" i="1"/>
  <c r="S356" i="1"/>
  <c r="W355" i="1"/>
  <c r="V355" i="1"/>
  <c r="S355" i="1"/>
  <c r="W354" i="1"/>
  <c r="V354" i="1"/>
  <c r="S354" i="1"/>
  <c r="W353" i="1"/>
  <c r="V353" i="1"/>
  <c r="S353" i="1"/>
  <c r="W352" i="1"/>
  <c r="V352" i="1"/>
  <c r="S352" i="1"/>
  <c r="W351" i="1"/>
  <c r="V351" i="1"/>
  <c r="S351" i="1"/>
  <c r="W350" i="1"/>
  <c r="V350" i="1"/>
  <c r="S350" i="1"/>
  <c r="W349" i="1"/>
  <c r="V349" i="1"/>
  <c r="S349" i="1"/>
  <c r="W348" i="1"/>
  <c r="V348" i="1"/>
  <c r="S348" i="1"/>
  <c r="W347" i="1"/>
  <c r="V347" i="1"/>
  <c r="S347" i="1"/>
  <c r="W346" i="1"/>
  <c r="V346" i="1"/>
  <c r="S346" i="1"/>
  <c r="W345" i="1"/>
  <c r="V345" i="1"/>
  <c r="S345" i="1"/>
  <c r="W344" i="1"/>
  <c r="V344" i="1"/>
  <c r="S344" i="1"/>
  <c r="W343" i="1"/>
  <c r="V343" i="1"/>
  <c r="S343" i="1"/>
  <c r="W342" i="1"/>
  <c r="V342" i="1"/>
  <c r="S342" i="1"/>
  <c r="W341" i="1"/>
  <c r="V341" i="1"/>
  <c r="S341" i="1"/>
  <c r="W340" i="1"/>
  <c r="V340" i="1"/>
  <c r="S340" i="1"/>
  <c r="W339" i="1"/>
  <c r="V339" i="1"/>
  <c r="S339" i="1"/>
  <c r="W338" i="1"/>
  <c r="V338" i="1"/>
  <c r="S338" i="1"/>
  <c r="W337" i="1"/>
  <c r="V337" i="1"/>
  <c r="S337" i="1"/>
  <c r="W336" i="1"/>
  <c r="V336" i="1"/>
  <c r="S336" i="1"/>
  <c r="W335" i="1"/>
  <c r="V335" i="1"/>
  <c r="S335" i="1"/>
  <c r="W334" i="1"/>
  <c r="V334" i="1"/>
  <c r="S334" i="1"/>
  <c r="W333" i="1"/>
  <c r="V333" i="1"/>
  <c r="S333" i="1"/>
  <c r="W332" i="1"/>
  <c r="V332" i="1"/>
  <c r="S332" i="1"/>
  <c r="W331" i="1"/>
  <c r="V331" i="1"/>
  <c r="S331" i="1"/>
  <c r="W330" i="1"/>
  <c r="V330" i="1"/>
  <c r="S330" i="1"/>
  <c r="W329" i="1"/>
  <c r="V329" i="1"/>
  <c r="S329" i="1"/>
  <c r="W328" i="1"/>
  <c r="V328" i="1"/>
  <c r="S328" i="1"/>
  <c r="W327" i="1"/>
  <c r="V327" i="1"/>
  <c r="S327" i="1"/>
  <c r="W326" i="1"/>
  <c r="V326" i="1"/>
  <c r="S326" i="1"/>
  <c r="W325" i="1"/>
  <c r="V325" i="1"/>
  <c r="S325" i="1"/>
  <c r="W324" i="1"/>
  <c r="V324" i="1"/>
  <c r="S324" i="1"/>
  <c r="W323" i="1"/>
  <c r="V323" i="1"/>
  <c r="S323" i="1"/>
  <c r="W322" i="1"/>
  <c r="V322" i="1"/>
  <c r="S322" i="1"/>
  <c r="W321" i="1"/>
  <c r="V321" i="1"/>
  <c r="S321" i="1"/>
  <c r="W320" i="1"/>
  <c r="V320" i="1"/>
  <c r="S320" i="1"/>
  <c r="W319" i="1"/>
  <c r="V319" i="1"/>
  <c r="S319" i="1"/>
  <c r="W318" i="1"/>
  <c r="V318" i="1"/>
  <c r="S318" i="1"/>
  <c r="W317" i="1"/>
  <c r="V317" i="1"/>
  <c r="S317" i="1"/>
  <c r="W316" i="1"/>
  <c r="V316" i="1"/>
  <c r="S316" i="1"/>
  <c r="W315" i="1"/>
  <c r="V315" i="1"/>
  <c r="S315" i="1"/>
  <c r="W314" i="1"/>
  <c r="V314" i="1"/>
  <c r="S314" i="1"/>
  <c r="W313" i="1"/>
  <c r="V313" i="1"/>
  <c r="S313" i="1"/>
  <c r="W312" i="1"/>
  <c r="V312" i="1"/>
  <c r="S312" i="1"/>
  <c r="W311" i="1"/>
  <c r="V311" i="1"/>
  <c r="S311" i="1"/>
  <c r="W310" i="1"/>
  <c r="V310" i="1"/>
  <c r="S310" i="1"/>
  <c r="W309" i="1"/>
  <c r="V309" i="1"/>
  <c r="S309" i="1"/>
  <c r="W308" i="1"/>
  <c r="V308" i="1"/>
  <c r="S308" i="1"/>
  <c r="W307" i="1"/>
  <c r="V307" i="1"/>
  <c r="S307" i="1"/>
  <c r="W306" i="1"/>
  <c r="V306" i="1"/>
  <c r="S306" i="1"/>
  <c r="W305" i="1"/>
  <c r="V305" i="1"/>
  <c r="S305" i="1"/>
  <c r="W304" i="1"/>
  <c r="V304" i="1"/>
  <c r="S304" i="1"/>
  <c r="W303" i="1"/>
  <c r="V303" i="1"/>
  <c r="S303" i="1"/>
  <c r="W302" i="1"/>
  <c r="V302" i="1"/>
  <c r="S302" i="1"/>
  <c r="W301" i="1"/>
  <c r="V301" i="1"/>
  <c r="S301" i="1"/>
  <c r="W300" i="1"/>
  <c r="V300" i="1"/>
  <c r="S300" i="1"/>
  <c r="W299" i="1"/>
  <c r="V299" i="1"/>
  <c r="S299" i="1"/>
  <c r="W298" i="1"/>
  <c r="V298" i="1"/>
  <c r="S298" i="1"/>
  <c r="W297" i="1"/>
  <c r="V297" i="1"/>
  <c r="S297" i="1"/>
  <c r="W296" i="1"/>
  <c r="V296" i="1"/>
  <c r="S296" i="1"/>
  <c r="W295" i="1"/>
  <c r="V295" i="1"/>
  <c r="S295" i="1"/>
  <c r="W294" i="1"/>
  <c r="V294" i="1"/>
  <c r="S294" i="1"/>
  <c r="W293" i="1"/>
  <c r="V293" i="1"/>
  <c r="S293" i="1"/>
  <c r="W292" i="1"/>
  <c r="V292" i="1"/>
  <c r="S292" i="1"/>
  <c r="W291" i="1"/>
  <c r="V291" i="1"/>
  <c r="S291" i="1"/>
  <c r="W290" i="1"/>
  <c r="V290" i="1"/>
  <c r="S290" i="1"/>
  <c r="W289" i="1"/>
  <c r="V289" i="1"/>
  <c r="S289" i="1"/>
  <c r="W288" i="1"/>
  <c r="V288" i="1"/>
  <c r="S288" i="1"/>
  <c r="W287" i="1"/>
  <c r="V287" i="1"/>
  <c r="S287" i="1"/>
  <c r="W286" i="1"/>
  <c r="V286" i="1"/>
  <c r="S286" i="1"/>
  <c r="W285" i="1"/>
  <c r="V285" i="1"/>
  <c r="S285" i="1"/>
  <c r="W284" i="1"/>
  <c r="V284" i="1"/>
  <c r="S284" i="1"/>
  <c r="W283" i="1"/>
  <c r="V283" i="1"/>
  <c r="S283" i="1"/>
  <c r="W282" i="1"/>
  <c r="V282" i="1"/>
  <c r="S282" i="1"/>
  <c r="W281" i="1"/>
  <c r="V281" i="1"/>
  <c r="S281" i="1"/>
  <c r="W280" i="1"/>
  <c r="V280" i="1"/>
  <c r="S280" i="1"/>
  <c r="W279" i="1"/>
  <c r="V279" i="1"/>
  <c r="S279" i="1"/>
  <c r="W278" i="1"/>
  <c r="V278" i="1"/>
  <c r="S278" i="1"/>
  <c r="W277" i="1"/>
  <c r="V277" i="1"/>
  <c r="S277" i="1"/>
  <c r="W276" i="1"/>
  <c r="V276" i="1"/>
  <c r="S276" i="1"/>
  <c r="W275" i="1"/>
  <c r="V275" i="1"/>
  <c r="S275" i="1"/>
  <c r="W274" i="1"/>
  <c r="V274" i="1"/>
  <c r="S274" i="1"/>
  <c r="W273" i="1"/>
  <c r="V273" i="1"/>
  <c r="S273" i="1"/>
  <c r="W272" i="1"/>
  <c r="V272" i="1"/>
  <c r="S272" i="1"/>
  <c r="W271" i="1"/>
  <c r="V271" i="1"/>
  <c r="S271" i="1"/>
  <c r="W270" i="1"/>
  <c r="V270" i="1"/>
  <c r="S270" i="1"/>
  <c r="W269" i="1"/>
  <c r="V269" i="1"/>
  <c r="S269" i="1"/>
  <c r="W268" i="1"/>
  <c r="V268" i="1"/>
  <c r="S268" i="1"/>
  <c r="W267" i="1"/>
  <c r="V267" i="1"/>
  <c r="S267" i="1"/>
  <c r="W266" i="1"/>
  <c r="V266" i="1"/>
  <c r="S266" i="1"/>
  <c r="W265" i="1"/>
  <c r="V265" i="1"/>
  <c r="S265" i="1"/>
  <c r="W264" i="1"/>
  <c r="V264" i="1"/>
  <c r="S264" i="1"/>
  <c r="W263" i="1"/>
  <c r="V263" i="1"/>
  <c r="S263" i="1"/>
  <c r="W262" i="1"/>
  <c r="V262" i="1"/>
  <c r="S262" i="1"/>
  <c r="W261" i="1"/>
  <c r="V261" i="1"/>
  <c r="S261" i="1"/>
  <c r="W260" i="1"/>
  <c r="V260" i="1"/>
  <c r="S260" i="1"/>
  <c r="W259" i="1"/>
  <c r="V259" i="1"/>
  <c r="S259" i="1"/>
  <c r="W258" i="1"/>
  <c r="V258" i="1"/>
  <c r="S258" i="1"/>
  <c r="W257" i="1"/>
  <c r="V257" i="1"/>
  <c r="S257" i="1"/>
  <c r="W256" i="1"/>
  <c r="V256" i="1"/>
  <c r="S256" i="1"/>
  <c r="W255" i="1"/>
  <c r="V255" i="1"/>
  <c r="S255" i="1"/>
  <c r="W254" i="1"/>
  <c r="V254" i="1"/>
  <c r="S254" i="1"/>
  <c r="W253" i="1"/>
  <c r="V253" i="1"/>
  <c r="S253" i="1"/>
  <c r="W252" i="1"/>
  <c r="V252" i="1"/>
  <c r="S252" i="1"/>
  <c r="W251" i="1"/>
  <c r="V251" i="1"/>
  <c r="S251" i="1"/>
  <c r="W250" i="1"/>
  <c r="V250" i="1"/>
  <c r="S250" i="1"/>
  <c r="W249" i="1"/>
  <c r="V249" i="1"/>
  <c r="S249" i="1"/>
  <c r="W248" i="1"/>
  <c r="V248" i="1"/>
  <c r="S248" i="1"/>
  <c r="W247" i="1"/>
  <c r="V247" i="1"/>
  <c r="S247" i="1"/>
  <c r="W246" i="1"/>
  <c r="V246" i="1"/>
  <c r="S246" i="1"/>
  <c r="W245" i="1"/>
  <c r="V245" i="1"/>
  <c r="S245" i="1"/>
  <c r="W244" i="1"/>
  <c r="V244" i="1"/>
  <c r="S244" i="1"/>
  <c r="W243" i="1"/>
  <c r="V243" i="1"/>
  <c r="S243" i="1"/>
  <c r="W242" i="1"/>
  <c r="V242" i="1"/>
  <c r="S242" i="1"/>
  <c r="W241" i="1"/>
  <c r="V241" i="1"/>
  <c r="S241" i="1"/>
  <c r="W240" i="1"/>
  <c r="V240" i="1"/>
  <c r="S240" i="1"/>
  <c r="W239" i="1"/>
  <c r="V239" i="1"/>
  <c r="S239" i="1"/>
  <c r="W238" i="1"/>
  <c r="V238" i="1"/>
  <c r="S238" i="1"/>
  <c r="W237" i="1"/>
  <c r="V237" i="1"/>
  <c r="S237" i="1"/>
  <c r="W236" i="1"/>
  <c r="V236" i="1"/>
  <c r="S236" i="1"/>
  <c r="W235" i="1"/>
  <c r="V235" i="1"/>
  <c r="S235" i="1"/>
  <c r="W234" i="1"/>
  <c r="V234" i="1"/>
  <c r="S234" i="1"/>
  <c r="W233" i="1"/>
  <c r="V233" i="1"/>
  <c r="S233" i="1"/>
  <c r="W232" i="1"/>
  <c r="V232" i="1"/>
  <c r="S232" i="1"/>
  <c r="W231" i="1"/>
  <c r="V231" i="1"/>
  <c r="S231" i="1"/>
  <c r="W230" i="1"/>
  <c r="V230" i="1"/>
  <c r="S230" i="1"/>
  <c r="W229" i="1"/>
  <c r="V229" i="1"/>
  <c r="S229" i="1"/>
  <c r="W228" i="1"/>
  <c r="V228" i="1"/>
  <c r="S228" i="1"/>
  <c r="W227" i="1"/>
  <c r="V227" i="1"/>
  <c r="S227" i="1"/>
  <c r="W226" i="1"/>
  <c r="V226" i="1"/>
  <c r="S226" i="1"/>
  <c r="W225" i="1"/>
  <c r="V225" i="1"/>
  <c r="S225" i="1"/>
  <c r="W224" i="1"/>
  <c r="V224" i="1"/>
  <c r="S224" i="1"/>
  <c r="W223" i="1"/>
  <c r="V223" i="1"/>
  <c r="S223" i="1"/>
  <c r="W222" i="1"/>
  <c r="V222" i="1"/>
  <c r="S222" i="1"/>
  <c r="W221" i="1"/>
  <c r="V221" i="1"/>
  <c r="S221" i="1"/>
  <c r="W220" i="1"/>
  <c r="V220" i="1"/>
  <c r="S220" i="1"/>
  <c r="W219" i="1"/>
  <c r="V219" i="1"/>
  <c r="S219" i="1"/>
  <c r="W218" i="1"/>
  <c r="V218" i="1"/>
  <c r="S218" i="1"/>
  <c r="W217" i="1"/>
  <c r="V217" i="1"/>
  <c r="S217" i="1"/>
  <c r="W216" i="1"/>
  <c r="V216" i="1"/>
  <c r="S216" i="1"/>
  <c r="W215" i="1"/>
  <c r="V215" i="1"/>
  <c r="S215" i="1"/>
  <c r="W214" i="1"/>
  <c r="V214" i="1"/>
  <c r="S214" i="1"/>
  <c r="W213" i="1"/>
  <c r="V213" i="1"/>
  <c r="S213" i="1"/>
  <c r="W212" i="1"/>
  <c r="V212" i="1"/>
  <c r="S212" i="1"/>
  <c r="W211" i="1"/>
  <c r="V211" i="1"/>
  <c r="S211" i="1"/>
  <c r="W210" i="1"/>
  <c r="V210" i="1"/>
  <c r="S210" i="1"/>
  <c r="W209" i="1"/>
  <c r="V209" i="1"/>
  <c r="S209" i="1"/>
  <c r="W208" i="1"/>
  <c r="V208" i="1"/>
  <c r="S208" i="1"/>
  <c r="W207" i="1"/>
  <c r="V207" i="1"/>
  <c r="S207" i="1"/>
  <c r="W206" i="1"/>
  <c r="V206" i="1"/>
  <c r="S206" i="1"/>
  <c r="W205" i="1"/>
  <c r="V205" i="1"/>
  <c r="S205" i="1"/>
  <c r="W204" i="1"/>
  <c r="V204" i="1"/>
  <c r="S204" i="1"/>
  <c r="W203" i="1"/>
  <c r="V203" i="1"/>
  <c r="S203" i="1"/>
  <c r="W202" i="1"/>
  <c r="V202" i="1"/>
  <c r="S202" i="1"/>
  <c r="W201" i="1"/>
  <c r="V201" i="1"/>
  <c r="S201" i="1"/>
  <c r="W200" i="1"/>
  <c r="V200" i="1"/>
  <c r="S200" i="1"/>
  <c r="W199" i="1"/>
  <c r="V199" i="1"/>
  <c r="S199" i="1"/>
  <c r="W198" i="1"/>
  <c r="V198" i="1"/>
  <c r="S198" i="1"/>
  <c r="W197" i="1"/>
  <c r="V197" i="1"/>
  <c r="S197" i="1"/>
  <c r="W196" i="1"/>
  <c r="V196" i="1"/>
  <c r="S196" i="1"/>
  <c r="W195" i="1"/>
  <c r="V195" i="1"/>
  <c r="S195" i="1"/>
  <c r="W194" i="1"/>
  <c r="V194" i="1"/>
  <c r="S194" i="1"/>
  <c r="W193" i="1"/>
  <c r="V193" i="1"/>
  <c r="S193" i="1"/>
  <c r="W192" i="1"/>
  <c r="V192" i="1"/>
  <c r="S192" i="1"/>
  <c r="W191" i="1"/>
  <c r="V191" i="1"/>
  <c r="S191" i="1"/>
  <c r="W190" i="1"/>
  <c r="V190" i="1"/>
  <c r="S190" i="1"/>
  <c r="W189" i="1"/>
  <c r="V189" i="1"/>
  <c r="S189" i="1"/>
  <c r="W188" i="1"/>
  <c r="V188" i="1"/>
  <c r="S188" i="1"/>
  <c r="W187" i="1"/>
  <c r="V187" i="1"/>
  <c r="S187" i="1"/>
  <c r="W186" i="1"/>
  <c r="V186" i="1"/>
  <c r="S186" i="1"/>
  <c r="W185" i="1"/>
  <c r="V185" i="1"/>
  <c r="S185" i="1"/>
  <c r="W184" i="1"/>
  <c r="V184" i="1"/>
  <c r="S184" i="1"/>
  <c r="W183" i="1"/>
  <c r="V183" i="1"/>
  <c r="S183" i="1"/>
  <c r="W182" i="1"/>
  <c r="V182" i="1"/>
  <c r="S182" i="1"/>
  <c r="W181" i="1"/>
  <c r="V181" i="1"/>
  <c r="S181" i="1"/>
  <c r="W180" i="1"/>
  <c r="V180" i="1"/>
  <c r="S180" i="1"/>
  <c r="W179" i="1"/>
  <c r="V179" i="1"/>
  <c r="S179" i="1"/>
  <c r="W178" i="1"/>
  <c r="V178" i="1"/>
  <c r="S178" i="1"/>
  <c r="W177" i="1"/>
  <c r="V177" i="1"/>
  <c r="S177" i="1"/>
  <c r="W176" i="1"/>
  <c r="V176" i="1"/>
  <c r="S176" i="1"/>
  <c r="W175" i="1"/>
  <c r="V175" i="1"/>
  <c r="S175" i="1"/>
  <c r="W174" i="1"/>
  <c r="V174" i="1"/>
  <c r="S174" i="1"/>
  <c r="W173" i="1"/>
  <c r="V173" i="1"/>
  <c r="S173" i="1"/>
  <c r="W172" i="1"/>
  <c r="V172" i="1"/>
  <c r="S172" i="1"/>
  <c r="W171" i="1"/>
  <c r="V171" i="1"/>
  <c r="S171" i="1"/>
  <c r="W170" i="1"/>
  <c r="V170" i="1"/>
  <c r="S170" i="1"/>
  <c r="W169" i="1"/>
  <c r="V169" i="1"/>
  <c r="S169" i="1"/>
  <c r="W168" i="1"/>
  <c r="V168" i="1"/>
  <c r="S168" i="1"/>
  <c r="W167" i="1"/>
  <c r="V167" i="1"/>
  <c r="S167" i="1"/>
  <c r="W166" i="1"/>
  <c r="V166" i="1"/>
  <c r="S166" i="1"/>
  <c r="W165" i="1"/>
  <c r="V165" i="1"/>
  <c r="S165" i="1"/>
  <c r="W164" i="1"/>
  <c r="V164" i="1"/>
  <c r="S164" i="1"/>
  <c r="W163" i="1"/>
  <c r="V163" i="1"/>
  <c r="S163" i="1"/>
  <c r="W162" i="1"/>
  <c r="V162" i="1"/>
  <c r="S162" i="1"/>
  <c r="W161" i="1"/>
  <c r="V161" i="1"/>
  <c r="S161" i="1"/>
  <c r="W160" i="1"/>
  <c r="V160" i="1"/>
  <c r="S160" i="1"/>
  <c r="W159" i="1"/>
  <c r="V159" i="1"/>
  <c r="S159" i="1"/>
  <c r="W158" i="1"/>
  <c r="V158" i="1"/>
  <c r="S158" i="1"/>
  <c r="W157" i="1"/>
  <c r="V157" i="1"/>
  <c r="S157" i="1"/>
  <c r="W156" i="1"/>
  <c r="V156" i="1"/>
  <c r="S156" i="1"/>
  <c r="W155" i="1"/>
  <c r="V155" i="1"/>
  <c r="S155" i="1"/>
  <c r="W154" i="1"/>
  <c r="V154" i="1"/>
  <c r="S154" i="1"/>
  <c r="W153" i="1"/>
  <c r="V153" i="1"/>
  <c r="S153" i="1"/>
  <c r="W152" i="1"/>
  <c r="V152" i="1"/>
  <c r="S152" i="1"/>
  <c r="W151" i="1"/>
  <c r="V151" i="1"/>
  <c r="S151" i="1"/>
  <c r="W150" i="1"/>
  <c r="V150" i="1"/>
  <c r="S150" i="1"/>
  <c r="W149" i="1"/>
  <c r="V149" i="1"/>
  <c r="S149" i="1"/>
  <c r="W148" i="1"/>
  <c r="V148" i="1"/>
  <c r="S148" i="1"/>
  <c r="W147" i="1"/>
  <c r="V147" i="1"/>
  <c r="S147" i="1"/>
  <c r="W146" i="1"/>
  <c r="V146" i="1"/>
  <c r="S146" i="1"/>
  <c r="W145" i="1"/>
  <c r="V145" i="1"/>
  <c r="S145" i="1"/>
  <c r="W144" i="1"/>
  <c r="V144" i="1"/>
  <c r="S144" i="1"/>
  <c r="W143" i="1"/>
  <c r="V143" i="1"/>
  <c r="S143" i="1"/>
  <c r="W142" i="1"/>
  <c r="V142" i="1"/>
  <c r="S142" i="1"/>
  <c r="W141" i="1"/>
  <c r="V141" i="1"/>
  <c r="S141" i="1"/>
  <c r="W140" i="1"/>
  <c r="V140" i="1"/>
  <c r="S140" i="1"/>
  <c r="W139" i="1"/>
  <c r="V139" i="1"/>
  <c r="S139" i="1"/>
  <c r="W138" i="1"/>
  <c r="V138" i="1"/>
  <c r="S138" i="1"/>
  <c r="W137" i="1"/>
  <c r="V137" i="1"/>
  <c r="S137" i="1"/>
  <c r="W136" i="1"/>
  <c r="V136" i="1"/>
  <c r="S136" i="1"/>
  <c r="W135" i="1"/>
  <c r="V135" i="1"/>
  <c r="S135" i="1"/>
  <c r="W134" i="1"/>
  <c r="V134" i="1"/>
  <c r="S134" i="1"/>
  <c r="W133" i="1"/>
  <c r="V133" i="1"/>
  <c r="S133" i="1"/>
  <c r="W132" i="1"/>
  <c r="V132" i="1"/>
  <c r="S132" i="1"/>
  <c r="W131" i="1"/>
  <c r="V131" i="1"/>
  <c r="S131" i="1"/>
  <c r="W130" i="1"/>
  <c r="V130" i="1"/>
  <c r="S130" i="1"/>
  <c r="W129" i="1"/>
  <c r="V129" i="1"/>
  <c r="S129" i="1"/>
  <c r="W128" i="1"/>
  <c r="V128" i="1"/>
  <c r="S128" i="1"/>
  <c r="W127" i="1"/>
  <c r="V127" i="1"/>
  <c r="S127" i="1"/>
  <c r="W126" i="1"/>
  <c r="V126" i="1"/>
  <c r="S126" i="1"/>
  <c r="W125" i="1"/>
  <c r="V125" i="1"/>
  <c r="S125" i="1"/>
  <c r="W124" i="1"/>
  <c r="V124" i="1"/>
  <c r="S124" i="1"/>
  <c r="W123" i="1"/>
  <c r="V123" i="1"/>
  <c r="S123" i="1"/>
  <c r="W122" i="1"/>
  <c r="V122" i="1"/>
  <c r="S122" i="1"/>
  <c r="W121" i="1"/>
  <c r="V121" i="1"/>
  <c r="S121" i="1"/>
  <c r="W120" i="1"/>
  <c r="V120" i="1"/>
  <c r="S120" i="1"/>
  <c r="W119" i="1"/>
  <c r="V119" i="1"/>
  <c r="S119" i="1"/>
  <c r="W118" i="1"/>
  <c r="V118" i="1"/>
  <c r="S118" i="1"/>
  <c r="W117" i="1"/>
  <c r="V117" i="1"/>
  <c r="S117" i="1"/>
  <c r="W116" i="1"/>
  <c r="V116" i="1"/>
  <c r="S116" i="1"/>
  <c r="W115" i="1"/>
  <c r="V115" i="1"/>
  <c r="S115" i="1"/>
  <c r="W114" i="1"/>
  <c r="V114" i="1"/>
  <c r="S114" i="1"/>
  <c r="W113" i="1"/>
  <c r="V113" i="1"/>
  <c r="S113" i="1"/>
  <c r="W112" i="1"/>
  <c r="V112" i="1"/>
  <c r="S112" i="1"/>
  <c r="W111" i="1"/>
  <c r="V111" i="1"/>
  <c r="S111" i="1"/>
  <c r="W110" i="1"/>
  <c r="V110" i="1"/>
  <c r="S110" i="1"/>
  <c r="W109" i="1"/>
  <c r="V109" i="1"/>
  <c r="S109" i="1"/>
  <c r="W108" i="1"/>
  <c r="V108" i="1"/>
  <c r="S108" i="1"/>
  <c r="W107" i="1"/>
  <c r="V107" i="1"/>
  <c r="S107" i="1"/>
  <c r="W106" i="1"/>
  <c r="V106" i="1"/>
  <c r="S106" i="1"/>
  <c r="W105" i="1"/>
  <c r="V105" i="1"/>
  <c r="S105" i="1"/>
  <c r="W104" i="1"/>
  <c r="V104" i="1"/>
  <c r="S104" i="1"/>
  <c r="W103" i="1"/>
  <c r="V103" i="1"/>
  <c r="S103" i="1"/>
  <c r="W102" i="1"/>
  <c r="V102" i="1"/>
  <c r="S102" i="1"/>
  <c r="W101" i="1"/>
  <c r="V101" i="1"/>
  <c r="S101" i="1"/>
  <c r="W100" i="1"/>
  <c r="V100" i="1"/>
  <c r="S100" i="1"/>
  <c r="W99" i="1"/>
  <c r="V99" i="1"/>
  <c r="S99" i="1"/>
  <c r="W98" i="1"/>
  <c r="V98" i="1"/>
  <c r="S98" i="1"/>
  <c r="W97" i="1"/>
  <c r="V97" i="1"/>
  <c r="S97" i="1"/>
  <c r="W96" i="1"/>
  <c r="V96" i="1"/>
  <c r="S96" i="1"/>
  <c r="W95" i="1"/>
  <c r="V95" i="1"/>
  <c r="S95" i="1"/>
  <c r="W94" i="1"/>
  <c r="V94" i="1"/>
  <c r="S94" i="1"/>
  <c r="W93" i="1"/>
  <c r="V93" i="1"/>
  <c r="S93" i="1"/>
  <c r="W92" i="1"/>
  <c r="V92" i="1"/>
  <c r="S92" i="1"/>
  <c r="W91" i="1"/>
  <c r="V91" i="1"/>
  <c r="S91" i="1"/>
  <c r="W90" i="1"/>
  <c r="V90" i="1"/>
  <c r="S90" i="1"/>
  <c r="W89" i="1"/>
  <c r="V89" i="1"/>
  <c r="S89" i="1"/>
  <c r="W88" i="1"/>
  <c r="V88" i="1"/>
  <c r="S88" i="1"/>
  <c r="W87" i="1"/>
  <c r="V87" i="1"/>
  <c r="S87" i="1"/>
  <c r="W86" i="1"/>
  <c r="V86" i="1"/>
  <c r="S86" i="1"/>
  <c r="W85" i="1"/>
  <c r="V85" i="1"/>
  <c r="S85" i="1"/>
  <c r="W84" i="1"/>
  <c r="V84" i="1"/>
  <c r="S84" i="1"/>
  <c r="W83" i="1"/>
  <c r="V83" i="1"/>
  <c r="S83" i="1"/>
  <c r="W82" i="1"/>
  <c r="V82" i="1"/>
  <c r="S82" i="1"/>
  <c r="W81" i="1"/>
  <c r="V81" i="1"/>
  <c r="S81" i="1"/>
  <c r="W80" i="1"/>
  <c r="V80" i="1"/>
  <c r="S80" i="1"/>
  <c r="W79" i="1"/>
  <c r="V79" i="1"/>
  <c r="S79" i="1"/>
  <c r="W78" i="1"/>
  <c r="V78" i="1"/>
  <c r="S78" i="1"/>
  <c r="W77" i="1"/>
  <c r="V77" i="1"/>
  <c r="S77" i="1"/>
  <c r="W76" i="1"/>
  <c r="V76" i="1"/>
  <c r="S76" i="1"/>
  <c r="W75" i="1"/>
  <c r="V75" i="1"/>
  <c r="S75" i="1"/>
  <c r="W74" i="1"/>
  <c r="V74" i="1"/>
  <c r="S74" i="1"/>
  <c r="W73" i="1"/>
  <c r="V73" i="1"/>
  <c r="S73" i="1"/>
  <c r="W72" i="1"/>
  <c r="V72" i="1"/>
  <c r="S72" i="1"/>
  <c r="W71" i="1"/>
  <c r="V71" i="1"/>
  <c r="S71" i="1"/>
  <c r="W70" i="1"/>
  <c r="V70" i="1"/>
  <c r="S70" i="1"/>
  <c r="W69" i="1"/>
  <c r="V69" i="1"/>
  <c r="S69" i="1"/>
  <c r="W68" i="1"/>
  <c r="V68" i="1"/>
  <c r="S68" i="1"/>
  <c r="W67" i="1"/>
  <c r="V67" i="1"/>
  <c r="S67" i="1"/>
  <c r="W66" i="1"/>
  <c r="V66" i="1"/>
  <c r="S66" i="1"/>
  <c r="W65" i="1"/>
  <c r="V65" i="1"/>
  <c r="S65" i="1"/>
  <c r="W64" i="1"/>
  <c r="V64" i="1"/>
  <c r="S64" i="1"/>
  <c r="W63" i="1"/>
  <c r="V63" i="1"/>
  <c r="S63" i="1"/>
  <c r="W62" i="1"/>
  <c r="V62" i="1"/>
  <c r="S62" i="1"/>
  <c r="W61" i="1"/>
  <c r="V61" i="1"/>
  <c r="S61" i="1"/>
  <c r="W60" i="1"/>
  <c r="V60" i="1"/>
  <c r="S60" i="1"/>
  <c r="W59" i="1"/>
  <c r="V59" i="1"/>
  <c r="S59" i="1"/>
  <c r="W58" i="1"/>
  <c r="V58" i="1"/>
  <c r="S58" i="1"/>
  <c r="W57" i="1"/>
  <c r="V57" i="1"/>
  <c r="S57" i="1"/>
  <c r="W56" i="1"/>
  <c r="V56" i="1"/>
  <c r="S56" i="1"/>
  <c r="W55" i="1"/>
  <c r="V55" i="1"/>
  <c r="S55" i="1"/>
  <c r="W54" i="1"/>
  <c r="V54" i="1"/>
  <c r="S54" i="1"/>
  <c r="W53" i="1"/>
  <c r="V53" i="1"/>
  <c r="S53" i="1"/>
  <c r="W52" i="1"/>
  <c r="V52" i="1"/>
  <c r="S52" i="1"/>
  <c r="W51" i="1"/>
  <c r="V51" i="1"/>
  <c r="S51" i="1"/>
  <c r="W50" i="1"/>
  <c r="V50" i="1"/>
  <c r="S50" i="1"/>
  <c r="W49" i="1"/>
  <c r="V49" i="1"/>
  <c r="S49" i="1"/>
  <c r="W48" i="1"/>
  <c r="V48" i="1"/>
  <c r="S48" i="1"/>
  <c r="W47" i="1"/>
  <c r="V47" i="1"/>
  <c r="S47" i="1"/>
  <c r="W46" i="1"/>
  <c r="V46" i="1"/>
  <c r="S46" i="1"/>
  <c r="W45" i="1"/>
  <c r="V45" i="1"/>
  <c r="S45" i="1"/>
  <c r="W44" i="1"/>
  <c r="V44" i="1"/>
  <c r="S44" i="1"/>
  <c r="W43" i="1"/>
  <c r="V43" i="1"/>
  <c r="S43" i="1"/>
  <c r="W42" i="1"/>
  <c r="V42" i="1"/>
  <c r="S42" i="1"/>
  <c r="W41" i="1"/>
  <c r="V41" i="1"/>
  <c r="S41" i="1"/>
  <c r="W40" i="1"/>
  <c r="V40" i="1"/>
  <c r="S40" i="1"/>
  <c r="W39" i="1"/>
  <c r="V39" i="1"/>
  <c r="S39" i="1"/>
  <c r="W38" i="1"/>
  <c r="V38" i="1"/>
  <c r="S38" i="1"/>
  <c r="W37" i="1"/>
  <c r="V37" i="1"/>
  <c r="S37" i="1"/>
  <c r="W36" i="1"/>
  <c r="V36" i="1"/>
  <c r="S36" i="1"/>
  <c r="W35" i="1"/>
  <c r="V35" i="1"/>
  <c r="S35" i="1"/>
  <c r="W34" i="1"/>
  <c r="V34" i="1"/>
  <c r="S34" i="1"/>
  <c r="W33" i="1"/>
  <c r="V33" i="1"/>
  <c r="S33" i="1"/>
  <c r="W32" i="1"/>
  <c r="V32" i="1"/>
  <c r="S32" i="1"/>
  <c r="W31" i="1"/>
  <c r="V31" i="1"/>
  <c r="S31" i="1"/>
  <c r="W30" i="1"/>
  <c r="V30" i="1"/>
  <c r="S30" i="1"/>
  <c r="W29" i="1"/>
  <c r="V29" i="1"/>
  <c r="S29" i="1"/>
  <c r="W28" i="1"/>
  <c r="V28" i="1"/>
  <c r="S28" i="1"/>
  <c r="W27" i="1"/>
  <c r="V27" i="1"/>
  <c r="S27" i="1"/>
  <c r="W26" i="1"/>
  <c r="V26" i="1"/>
  <c r="S26" i="1"/>
  <c r="W25" i="1"/>
  <c r="V25" i="1"/>
  <c r="S25" i="1"/>
  <c r="W24" i="1"/>
  <c r="V24" i="1"/>
  <c r="S24" i="1"/>
  <c r="W23" i="1"/>
  <c r="V23" i="1"/>
  <c r="S23" i="1"/>
  <c r="W22" i="1"/>
  <c r="V22" i="1"/>
  <c r="S22" i="1"/>
  <c r="W21" i="1"/>
  <c r="V21" i="1"/>
  <c r="S21" i="1"/>
  <c r="W20" i="1"/>
  <c r="V20" i="1"/>
  <c r="S20" i="1"/>
  <c r="W19" i="1"/>
  <c r="V19" i="1"/>
  <c r="S19" i="1"/>
  <c r="W18" i="1"/>
  <c r="V18" i="1"/>
  <c r="S18" i="1"/>
  <c r="W17" i="1"/>
  <c r="V17" i="1"/>
  <c r="S17" i="1"/>
  <c r="W16" i="1"/>
  <c r="V16" i="1"/>
  <c r="S16" i="1"/>
  <c r="W15" i="1"/>
  <c r="V15" i="1"/>
  <c r="S15" i="1"/>
  <c r="W14" i="1"/>
  <c r="V14" i="1"/>
  <c r="S14" i="1"/>
  <c r="W13" i="1"/>
  <c r="V13" i="1"/>
  <c r="S13" i="1"/>
  <c r="W12" i="1"/>
  <c r="V12" i="1"/>
  <c r="S12" i="1"/>
  <c r="W11" i="1"/>
  <c r="V11" i="1"/>
  <c r="S11" i="1"/>
  <c r="W10" i="1"/>
  <c r="V10" i="1"/>
  <c r="S10" i="1"/>
  <c r="W9" i="1"/>
  <c r="V9" i="1"/>
  <c r="S9" i="1"/>
  <c r="W8" i="1"/>
  <c r="V8" i="1"/>
  <c r="S8" i="1"/>
  <c r="W7" i="1"/>
  <c r="V7" i="1"/>
  <c r="S7" i="1"/>
  <c r="W6" i="1"/>
  <c r="V6" i="1"/>
  <c r="S6" i="1"/>
  <c r="W5" i="1"/>
  <c r="V5" i="1"/>
  <c r="S5" i="1"/>
  <c r="W4" i="1"/>
  <c r="V4" i="1"/>
  <c r="S4" i="1"/>
  <c r="W3" i="1"/>
  <c r="V3" i="1"/>
  <c r="S3" i="1"/>
  <c r="W2" i="1"/>
  <c r="V2" i="1"/>
  <c r="S2" i="1"/>
  <c r="R358" i="1" l="1"/>
  <c r="AK357" i="1"/>
  <c r="AJ357" i="1"/>
  <c r="AK326" i="1"/>
  <c r="AJ326" i="1"/>
  <c r="AK308" i="1"/>
  <c r="AJ308" i="1"/>
  <c r="AK194" i="1"/>
  <c r="AJ194" i="1"/>
  <c r="AK356" i="1"/>
  <c r="AJ356" i="1"/>
  <c r="AK353" i="1"/>
  <c r="AJ353" i="1"/>
  <c r="AK349" i="1"/>
  <c r="AJ349" i="1"/>
  <c r="AK343" i="1"/>
  <c r="AJ343" i="1"/>
  <c r="AK330" i="1"/>
  <c r="AJ330" i="1"/>
  <c r="AK323" i="1"/>
  <c r="AJ323" i="1"/>
  <c r="AK311" i="1"/>
  <c r="AJ311" i="1"/>
  <c r="AK306" i="1"/>
  <c r="AJ306" i="1"/>
  <c r="AK302" i="1"/>
  <c r="AJ302" i="1"/>
  <c r="AK301" i="1"/>
  <c r="AJ301" i="1"/>
  <c r="AK298" i="1"/>
  <c r="AJ298" i="1"/>
  <c r="AK296" i="1"/>
  <c r="AJ296" i="1"/>
  <c r="AK292" i="1"/>
  <c r="AJ292" i="1"/>
  <c r="AK287" i="1"/>
  <c r="AJ287" i="1"/>
  <c r="AK286" i="1"/>
  <c r="AJ286" i="1"/>
  <c r="AK273" i="1"/>
  <c r="AJ273" i="1"/>
  <c r="AK269" i="1"/>
  <c r="AJ269" i="1"/>
  <c r="AK266" i="1"/>
  <c r="AJ266" i="1"/>
  <c r="AK262" i="1"/>
  <c r="AJ262" i="1"/>
  <c r="AK261" i="1"/>
  <c r="AJ261" i="1"/>
  <c r="AK253" i="1"/>
  <c r="AJ253" i="1"/>
  <c r="AK252" i="1"/>
  <c r="AJ252" i="1"/>
  <c r="AK251" i="1"/>
  <c r="AJ251" i="1"/>
  <c r="AK236" i="1"/>
  <c r="AJ236" i="1"/>
  <c r="AK229" i="1"/>
  <c r="AJ229" i="1"/>
  <c r="AK218" i="1"/>
  <c r="AJ218" i="1"/>
  <c r="AK206" i="1"/>
  <c r="AJ206" i="1"/>
  <c r="AK191" i="1"/>
  <c r="AJ191" i="1"/>
  <c r="AK190" i="1"/>
  <c r="AJ190" i="1"/>
  <c r="AK186" i="1"/>
  <c r="AJ186" i="1"/>
  <c r="AK173" i="1"/>
  <c r="AJ173" i="1"/>
  <c r="AK170" i="1"/>
  <c r="AJ170" i="1"/>
  <c r="AK169" i="1"/>
  <c r="AJ169" i="1"/>
  <c r="AK164" i="1"/>
  <c r="AJ164" i="1"/>
  <c r="AK158" i="1"/>
  <c r="AJ158" i="1"/>
  <c r="AK155" i="1"/>
  <c r="AJ155" i="1"/>
  <c r="AK148" i="1"/>
  <c r="AJ148" i="1"/>
  <c r="AK147" i="1"/>
  <c r="AJ147" i="1"/>
  <c r="AK146" i="1"/>
  <c r="AJ146" i="1"/>
  <c r="AK143" i="1"/>
  <c r="AJ143" i="1"/>
  <c r="AK137" i="1"/>
  <c r="AJ137" i="1"/>
  <c r="AK135" i="1"/>
  <c r="AJ135" i="1"/>
  <c r="AK130" i="1"/>
  <c r="AJ130" i="1"/>
  <c r="AK129" i="1"/>
  <c r="AJ129" i="1"/>
  <c r="AK128" i="1"/>
  <c r="AJ128" i="1"/>
  <c r="AK123" i="1"/>
  <c r="AJ123" i="1"/>
  <c r="AK121" i="1"/>
  <c r="AJ121" i="1"/>
  <c r="AK117" i="1"/>
  <c r="AJ117" i="1"/>
  <c r="AK113" i="1"/>
  <c r="AJ113" i="1"/>
  <c r="AK111" i="1"/>
  <c r="AJ111" i="1"/>
  <c r="AK110" i="1"/>
  <c r="AJ110" i="1"/>
  <c r="AK97" i="1"/>
  <c r="AJ97" i="1"/>
  <c r="AK95" i="1"/>
  <c r="AJ95" i="1"/>
  <c r="AK93" i="1"/>
  <c r="AJ93" i="1"/>
  <c r="AK89" i="1"/>
  <c r="AJ89" i="1"/>
  <c r="AK81" i="1"/>
  <c r="AJ81" i="1"/>
  <c r="AK79" i="1"/>
  <c r="AJ79" i="1"/>
  <c r="AK78" i="1"/>
  <c r="AJ78" i="1"/>
  <c r="AK75" i="1"/>
  <c r="AJ75" i="1"/>
  <c r="AK73" i="1"/>
  <c r="AJ73" i="1"/>
  <c r="AK72" i="1"/>
  <c r="AJ72" i="1"/>
  <c r="AK51" i="1"/>
  <c r="AJ51" i="1"/>
  <c r="AK35" i="1"/>
  <c r="AJ35" i="1"/>
  <c r="AK21" i="1"/>
  <c r="AJ21" i="1"/>
  <c r="AK20" i="1"/>
  <c r="AJ20" i="1"/>
  <c r="AK19" i="1"/>
  <c r="AJ19" i="1"/>
  <c r="AK18" i="1"/>
  <c r="AJ18" i="1"/>
  <c r="AK17" i="1"/>
  <c r="AJ17" i="1"/>
  <c r="AK15" i="1"/>
  <c r="AJ15" i="1"/>
  <c r="AK10" i="1"/>
  <c r="AJ10" i="1"/>
  <c r="AK9" i="1"/>
  <c r="AJ9" i="1"/>
  <c r="AK8" i="1"/>
  <c r="AJ8" i="1"/>
  <c r="AK355" i="1"/>
  <c r="AJ355" i="1"/>
  <c r="AK348" i="1"/>
  <c r="AJ348" i="1"/>
  <c r="AK347" i="1"/>
  <c r="AJ347" i="1"/>
  <c r="AK345" i="1"/>
  <c r="AJ345" i="1"/>
  <c r="AK338" i="1"/>
  <c r="AJ338" i="1"/>
  <c r="AK335" i="1"/>
  <c r="AJ335" i="1"/>
  <c r="AK332" i="1"/>
  <c r="AJ332" i="1"/>
  <c r="AK329" i="1"/>
  <c r="AJ329" i="1"/>
  <c r="AK328" i="1"/>
  <c r="AJ328" i="1"/>
  <c r="AK327" i="1"/>
  <c r="AJ327" i="1"/>
  <c r="AK324" i="1"/>
  <c r="AJ324" i="1"/>
  <c r="AK320" i="1"/>
  <c r="AJ320" i="1"/>
  <c r="AK318" i="1"/>
  <c r="AJ318" i="1"/>
  <c r="AK316" i="1"/>
  <c r="AJ316" i="1"/>
  <c r="AK315" i="1"/>
  <c r="AJ315" i="1"/>
  <c r="AK310" i="1"/>
  <c r="AJ310" i="1"/>
  <c r="AK309" i="1"/>
  <c r="AJ309" i="1"/>
  <c r="AK307" i="1"/>
  <c r="AJ307" i="1"/>
  <c r="AK305" i="1"/>
  <c r="AJ305" i="1"/>
  <c r="AK300" i="1"/>
  <c r="AJ300" i="1"/>
  <c r="AK299" i="1"/>
  <c r="AJ299" i="1"/>
  <c r="AK291" i="1"/>
  <c r="AJ291" i="1"/>
  <c r="AK289" i="1"/>
  <c r="AJ289" i="1"/>
  <c r="AK283" i="1"/>
  <c r="AJ283" i="1"/>
  <c r="AK281" i="1"/>
  <c r="AJ281" i="1"/>
  <c r="AK280" i="1"/>
  <c r="AJ280" i="1"/>
  <c r="AK278" i="1"/>
  <c r="AJ278" i="1"/>
  <c r="AK277" i="1"/>
  <c r="AJ277" i="1"/>
  <c r="AK276" i="1"/>
  <c r="AJ276" i="1"/>
  <c r="AK275" i="1"/>
  <c r="AJ275" i="1"/>
  <c r="AK270" i="1"/>
  <c r="AJ270" i="1"/>
  <c r="AK268" i="1"/>
  <c r="AJ268" i="1"/>
  <c r="AK267" i="1"/>
  <c r="AJ267" i="1"/>
  <c r="AK263" i="1"/>
  <c r="AJ263" i="1"/>
  <c r="AK260" i="1"/>
  <c r="AJ260" i="1"/>
  <c r="AK259" i="1"/>
  <c r="AJ259" i="1"/>
  <c r="AK258" i="1"/>
  <c r="AJ258" i="1"/>
  <c r="AK256" i="1"/>
  <c r="AJ256" i="1"/>
  <c r="AK255" i="1"/>
  <c r="AJ255" i="1"/>
  <c r="AK250" i="1"/>
  <c r="AJ250" i="1"/>
  <c r="AK249" i="1"/>
  <c r="AJ249" i="1"/>
  <c r="AK247" i="1"/>
  <c r="AJ247" i="1"/>
  <c r="AK245" i="1"/>
  <c r="AJ245" i="1"/>
  <c r="AK242" i="1"/>
  <c r="AJ242" i="1"/>
  <c r="AK238" i="1"/>
  <c r="AJ238" i="1"/>
  <c r="AK230" i="1"/>
  <c r="AJ230" i="1"/>
  <c r="AK228" i="1"/>
  <c r="AJ228" i="1"/>
  <c r="AK225" i="1"/>
  <c r="AJ225" i="1"/>
  <c r="AK224" i="1"/>
  <c r="AJ224" i="1"/>
  <c r="AK223" i="1"/>
  <c r="AJ223" i="1"/>
  <c r="AK220" i="1"/>
  <c r="AJ220" i="1"/>
  <c r="AK212" i="1"/>
  <c r="AJ212" i="1"/>
  <c r="AK211" i="1"/>
  <c r="AJ211" i="1"/>
  <c r="AK210" i="1"/>
  <c r="AJ210" i="1"/>
  <c r="AK209" i="1"/>
  <c r="AJ209" i="1"/>
  <c r="AK208" i="1"/>
  <c r="AJ208" i="1"/>
  <c r="AK207" i="1"/>
  <c r="AJ207" i="1"/>
  <c r="AK203" i="1"/>
  <c r="AJ203" i="1"/>
  <c r="AK198" i="1"/>
  <c r="AJ198" i="1"/>
  <c r="AK193" i="1"/>
  <c r="AJ193" i="1"/>
  <c r="AK188" i="1"/>
  <c r="AJ188" i="1"/>
  <c r="AK187" i="1"/>
  <c r="AJ187" i="1"/>
  <c r="AK185" i="1"/>
  <c r="AJ185" i="1"/>
  <c r="AK184" i="1"/>
  <c r="AJ184" i="1"/>
  <c r="AK182" i="1"/>
  <c r="AJ182" i="1"/>
  <c r="AK181" i="1"/>
  <c r="AJ181" i="1"/>
  <c r="AK172" i="1"/>
  <c r="AJ172" i="1"/>
  <c r="AK152" i="1"/>
  <c r="AJ152" i="1"/>
  <c r="AK151" i="1"/>
  <c r="AJ151" i="1"/>
  <c r="AK141" i="1"/>
  <c r="AJ141" i="1"/>
  <c r="AK138" i="1"/>
  <c r="AJ138" i="1"/>
  <c r="AK134" i="1"/>
  <c r="AJ134" i="1"/>
  <c r="AK133" i="1"/>
  <c r="AJ133" i="1"/>
  <c r="AK125" i="1"/>
  <c r="AJ125" i="1"/>
  <c r="AK120" i="1"/>
  <c r="AJ120" i="1"/>
  <c r="AK119" i="1"/>
  <c r="AJ119" i="1"/>
  <c r="AK115" i="1"/>
  <c r="AJ115" i="1"/>
  <c r="AK114" i="1"/>
  <c r="AJ114" i="1"/>
  <c r="AK112" i="1"/>
  <c r="AJ112" i="1"/>
  <c r="AK107" i="1"/>
  <c r="AJ107" i="1"/>
  <c r="AK105" i="1"/>
  <c r="AJ105" i="1"/>
  <c r="AK104" i="1"/>
  <c r="AJ104" i="1"/>
  <c r="AK103" i="1"/>
  <c r="AJ103" i="1"/>
  <c r="AK102" i="1"/>
  <c r="AJ102" i="1"/>
  <c r="AK101" i="1"/>
  <c r="AJ101" i="1"/>
  <c r="AK100" i="1"/>
  <c r="AJ100" i="1"/>
  <c r="AK99" i="1"/>
  <c r="AJ99" i="1"/>
  <c r="AK98" i="1"/>
  <c r="AJ98" i="1"/>
  <c r="AK96" i="1"/>
  <c r="AJ96" i="1"/>
  <c r="AK87" i="1"/>
  <c r="AJ87" i="1"/>
  <c r="AK85" i="1"/>
  <c r="AJ85" i="1"/>
  <c r="AK76" i="1"/>
  <c r="AJ76" i="1"/>
  <c r="AK74" i="1"/>
  <c r="AJ74" i="1"/>
  <c r="AK71" i="1"/>
  <c r="AJ71" i="1"/>
  <c r="AK68" i="1"/>
  <c r="AJ68" i="1"/>
  <c r="AK66" i="1"/>
  <c r="AJ66" i="1"/>
  <c r="AK64" i="1"/>
  <c r="AJ64" i="1"/>
  <c r="AK63" i="1"/>
  <c r="AJ63" i="1"/>
  <c r="AK61" i="1"/>
  <c r="AJ61" i="1"/>
  <c r="AK59" i="1"/>
  <c r="AJ59" i="1"/>
  <c r="AK55" i="1"/>
  <c r="AJ55" i="1"/>
  <c r="AK54" i="1"/>
  <c r="AJ54" i="1"/>
  <c r="AK50" i="1"/>
  <c r="AJ50" i="1"/>
  <c r="AK49" i="1"/>
  <c r="AJ49" i="1"/>
  <c r="AK47" i="1"/>
  <c r="AJ47" i="1"/>
  <c r="AK46" i="1"/>
  <c r="AJ46" i="1"/>
  <c r="AK40" i="1"/>
  <c r="AJ40" i="1"/>
  <c r="AK36" i="1"/>
  <c r="AJ36" i="1"/>
  <c r="AK33" i="1"/>
  <c r="AJ33" i="1"/>
  <c r="AK31" i="1"/>
  <c r="AJ31" i="1"/>
  <c r="AK30" i="1"/>
  <c r="AJ30" i="1"/>
  <c r="AK28" i="1"/>
  <c r="AJ28" i="1"/>
  <c r="AK27" i="1"/>
  <c r="AJ27" i="1"/>
  <c r="AK24" i="1"/>
  <c r="AJ24" i="1"/>
  <c r="AK5" i="1"/>
  <c r="AJ5" i="1"/>
  <c r="AK4" i="1"/>
  <c r="AJ4" i="1"/>
  <c r="AK354" i="1"/>
  <c r="AJ354" i="1"/>
  <c r="AK352" i="1"/>
  <c r="AJ352" i="1"/>
  <c r="AK351" i="1"/>
  <c r="AJ351" i="1"/>
  <c r="AK350" i="1"/>
  <c r="AJ350" i="1"/>
  <c r="AK346" i="1"/>
  <c r="AJ346" i="1"/>
  <c r="AK344" i="1"/>
  <c r="AJ344" i="1"/>
  <c r="AK342" i="1"/>
  <c r="AJ342" i="1"/>
  <c r="AK341" i="1"/>
  <c r="AJ341" i="1"/>
  <c r="AK340" i="1"/>
  <c r="AJ340" i="1"/>
  <c r="AK339" i="1"/>
  <c r="AJ339" i="1"/>
  <c r="AK337" i="1"/>
  <c r="AJ337" i="1"/>
  <c r="AK336" i="1"/>
  <c r="AJ336" i="1"/>
  <c r="AK334" i="1"/>
  <c r="AJ334" i="1"/>
  <c r="AK333" i="1"/>
  <c r="AJ333" i="1"/>
  <c r="AK331" i="1"/>
  <c r="AJ331" i="1"/>
  <c r="AK325" i="1"/>
  <c r="AJ325" i="1"/>
  <c r="AK322" i="1"/>
  <c r="AJ322" i="1"/>
  <c r="AK321" i="1"/>
  <c r="AJ321" i="1"/>
  <c r="AK319" i="1"/>
  <c r="AJ319" i="1"/>
  <c r="AK317" i="1"/>
  <c r="AJ317" i="1"/>
  <c r="AK314" i="1"/>
  <c r="AJ314" i="1"/>
  <c r="AK313" i="1"/>
  <c r="AJ313" i="1"/>
  <c r="AK312" i="1"/>
  <c r="AJ312" i="1"/>
  <c r="AK304" i="1"/>
  <c r="AJ304" i="1"/>
  <c r="AK303" i="1"/>
  <c r="AJ303" i="1"/>
  <c r="AK297" i="1"/>
  <c r="AJ297" i="1"/>
  <c r="AK295" i="1"/>
  <c r="AJ295" i="1"/>
  <c r="AK294" i="1"/>
  <c r="AJ294" i="1"/>
  <c r="AK293" i="1"/>
  <c r="AJ293" i="1"/>
  <c r="AK290" i="1"/>
  <c r="AJ290" i="1"/>
  <c r="AK288" i="1"/>
  <c r="AJ288" i="1"/>
  <c r="AK285" i="1"/>
  <c r="AJ285" i="1"/>
  <c r="AK284" i="1"/>
  <c r="AJ284" i="1"/>
  <c r="AK282" i="1"/>
  <c r="AJ282" i="1"/>
  <c r="AK279" i="1"/>
  <c r="AJ279" i="1"/>
  <c r="AK274" i="1"/>
  <c r="AJ274" i="1"/>
  <c r="AK272" i="1"/>
  <c r="AJ272" i="1"/>
  <c r="AK271" i="1"/>
  <c r="AJ271" i="1"/>
  <c r="AK265" i="1"/>
  <c r="AJ265" i="1"/>
  <c r="AK264" i="1"/>
  <c r="AJ264" i="1"/>
  <c r="AK257" i="1"/>
  <c r="AJ257" i="1"/>
  <c r="AK254" i="1"/>
  <c r="AJ254" i="1"/>
  <c r="AK248" i="1"/>
  <c r="AJ248" i="1"/>
  <c r="AK246" i="1"/>
  <c r="AJ246" i="1"/>
  <c r="AK244" i="1"/>
  <c r="AJ244" i="1"/>
  <c r="AK243" i="1"/>
  <c r="AJ243" i="1"/>
  <c r="AK241" i="1"/>
  <c r="AJ241" i="1"/>
  <c r="AK240" i="1"/>
  <c r="AJ240" i="1"/>
  <c r="AK239" i="1"/>
  <c r="AJ239" i="1"/>
  <c r="AK237" i="1"/>
  <c r="AJ237" i="1"/>
  <c r="AK235" i="1"/>
  <c r="AJ235" i="1"/>
  <c r="AK234" i="1"/>
  <c r="AJ234" i="1"/>
  <c r="AK233" i="1"/>
  <c r="AJ233" i="1"/>
  <c r="AK232" i="1"/>
  <c r="AJ232" i="1"/>
  <c r="AK231" i="1"/>
  <c r="AJ231" i="1"/>
  <c r="AK227" i="1"/>
  <c r="AJ227" i="1"/>
  <c r="AK226" i="1"/>
  <c r="AJ226" i="1"/>
  <c r="AK222" i="1"/>
  <c r="AJ222" i="1"/>
  <c r="AK221" i="1"/>
  <c r="AJ221" i="1"/>
  <c r="AK219" i="1"/>
  <c r="AJ219" i="1"/>
  <c r="AK217" i="1"/>
  <c r="AJ217" i="1"/>
  <c r="AK216" i="1"/>
  <c r="AJ216" i="1"/>
  <c r="AK215" i="1"/>
  <c r="AJ215" i="1"/>
  <c r="AK214" i="1"/>
  <c r="AJ214" i="1"/>
  <c r="AK213" i="1"/>
  <c r="AJ213" i="1"/>
  <c r="AK205" i="1"/>
  <c r="AJ205" i="1"/>
  <c r="AK204" i="1"/>
  <c r="AJ204" i="1"/>
  <c r="AK202" i="1"/>
  <c r="AJ202" i="1"/>
  <c r="AK201" i="1"/>
  <c r="AJ201" i="1"/>
  <c r="AK200" i="1"/>
  <c r="AJ200" i="1"/>
  <c r="AK199" i="1"/>
  <c r="AJ199" i="1"/>
  <c r="AK197" i="1"/>
  <c r="AJ197" i="1"/>
  <c r="AK196" i="1"/>
  <c r="AJ196" i="1"/>
  <c r="AK195" i="1"/>
  <c r="AJ195" i="1"/>
  <c r="AK192" i="1"/>
  <c r="AJ192" i="1"/>
  <c r="AK189" i="1"/>
  <c r="AJ189" i="1"/>
  <c r="AK183" i="1"/>
  <c r="AJ183" i="1"/>
  <c r="AK180" i="1"/>
  <c r="AJ180" i="1"/>
  <c r="AK179" i="1"/>
  <c r="AJ179" i="1"/>
  <c r="AK178" i="1"/>
  <c r="AJ178" i="1"/>
  <c r="AK177" i="1"/>
  <c r="AJ177" i="1"/>
  <c r="AK176" i="1"/>
  <c r="AJ176" i="1"/>
  <c r="AK175" i="1"/>
  <c r="AJ175" i="1"/>
  <c r="AK174" i="1"/>
  <c r="AJ174" i="1"/>
  <c r="AK171" i="1"/>
  <c r="AJ171" i="1"/>
  <c r="AK168" i="1"/>
  <c r="AJ168" i="1"/>
  <c r="AK167" i="1"/>
  <c r="AJ167" i="1"/>
  <c r="AK166" i="1"/>
  <c r="AJ166" i="1"/>
  <c r="AK165" i="1"/>
  <c r="AJ165" i="1"/>
  <c r="AK163" i="1"/>
  <c r="AJ163" i="1"/>
  <c r="AK162" i="1"/>
  <c r="AJ162" i="1"/>
  <c r="AK161" i="1"/>
  <c r="AJ161" i="1"/>
  <c r="AK160" i="1"/>
  <c r="AJ160" i="1"/>
  <c r="AK159" i="1"/>
  <c r="AJ159" i="1"/>
  <c r="AK157" i="1"/>
  <c r="AJ157" i="1"/>
  <c r="AK156" i="1"/>
  <c r="AJ156" i="1"/>
  <c r="AK154" i="1"/>
  <c r="AJ154" i="1"/>
  <c r="AK153" i="1"/>
  <c r="AJ153" i="1"/>
  <c r="AK150" i="1"/>
  <c r="AJ150" i="1"/>
  <c r="AK149" i="1"/>
  <c r="AJ149" i="1"/>
  <c r="AK145" i="1"/>
  <c r="AJ145" i="1"/>
  <c r="AK144" i="1"/>
  <c r="AJ144" i="1"/>
  <c r="AK142" i="1"/>
  <c r="AJ142" i="1"/>
  <c r="AK140" i="1"/>
  <c r="AJ140" i="1"/>
  <c r="AK139" i="1"/>
  <c r="AJ139" i="1"/>
  <c r="AK136" i="1"/>
  <c r="AJ136" i="1"/>
  <c r="AK132" i="1"/>
  <c r="AJ132" i="1"/>
  <c r="AK131" i="1"/>
  <c r="AJ131" i="1"/>
  <c r="AK127" i="1"/>
  <c r="AJ127" i="1"/>
  <c r="AK126" i="1"/>
  <c r="AJ126" i="1"/>
  <c r="AK124" i="1"/>
  <c r="AJ124" i="1"/>
  <c r="AK122" i="1"/>
  <c r="AJ122" i="1"/>
  <c r="AK118" i="1"/>
  <c r="AJ118" i="1"/>
  <c r="AK116" i="1"/>
  <c r="AJ116" i="1"/>
  <c r="AK109" i="1"/>
  <c r="AJ109" i="1"/>
  <c r="AK108" i="1"/>
  <c r="AJ108" i="1"/>
  <c r="AK106" i="1"/>
  <c r="AJ106" i="1"/>
  <c r="AK94" i="1"/>
  <c r="AJ94" i="1"/>
  <c r="AK92" i="1"/>
  <c r="AJ92" i="1"/>
  <c r="AK91" i="1"/>
  <c r="AJ91" i="1"/>
  <c r="AK90" i="1"/>
  <c r="AJ90" i="1"/>
  <c r="AK88" i="1"/>
  <c r="AJ88" i="1"/>
  <c r="AK86" i="1"/>
  <c r="AJ86" i="1"/>
  <c r="AK84" i="1"/>
  <c r="AJ84" i="1"/>
  <c r="AK83" i="1"/>
  <c r="AJ83" i="1"/>
  <c r="AK82" i="1"/>
  <c r="AJ82" i="1"/>
  <c r="AK80" i="1"/>
  <c r="AJ80" i="1"/>
  <c r="AK77" i="1"/>
  <c r="AJ77" i="1"/>
  <c r="AK70" i="1"/>
  <c r="AJ70" i="1"/>
  <c r="AK69" i="1"/>
  <c r="AJ69" i="1"/>
  <c r="AK67" i="1"/>
  <c r="AJ67" i="1"/>
  <c r="AK65" i="1"/>
  <c r="AJ65" i="1"/>
  <c r="AK62" i="1"/>
  <c r="AJ62" i="1"/>
  <c r="AK60" i="1"/>
  <c r="AJ60" i="1"/>
  <c r="AK58" i="1"/>
  <c r="AJ58" i="1"/>
  <c r="AK57" i="1"/>
  <c r="AJ57" i="1"/>
  <c r="AK56" i="1"/>
  <c r="AJ56" i="1"/>
  <c r="AK53" i="1"/>
  <c r="AJ53" i="1"/>
  <c r="AK52" i="1"/>
  <c r="AJ52" i="1"/>
  <c r="AK48" i="1"/>
  <c r="AJ48" i="1"/>
  <c r="AK45" i="1"/>
  <c r="AJ45" i="1"/>
  <c r="AK44" i="1"/>
  <c r="AJ44" i="1"/>
  <c r="AK43" i="1"/>
  <c r="AJ43" i="1"/>
  <c r="AK42" i="1"/>
  <c r="AJ42" i="1"/>
  <c r="AK41" i="1"/>
  <c r="AJ41" i="1"/>
  <c r="AK39" i="1"/>
  <c r="AJ39" i="1"/>
  <c r="AK38" i="1"/>
  <c r="AJ38" i="1"/>
  <c r="AK37" i="1"/>
  <c r="AJ37" i="1"/>
  <c r="AK34" i="1"/>
  <c r="AJ34" i="1"/>
  <c r="AK32" i="1"/>
  <c r="AJ32" i="1"/>
  <c r="AK29" i="1"/>
  <c r="AJ29" i="1"/>
  <c r="AK26" i="1"/>
  <c r="AJ26" i="1"/>
  <c r="AK25" i="1"/>
  <c r="AJ25" i="1"/>
  <c r="AK23" i="1"/>
  <c r="AJ23" i="1"/>
  <c r="AK22" i="1"/>
  <c r="AJ22" i="1"/>
  <c r="AK16" i="1"/>
  <c r="AJ16" i="1"/>
  <c r="AK14" i="1"/>
  <c r="AJ14" i="1"/>
  <c r="AK13" i="1"/>
  <c r="AJ13" i="1"/>
  <c r="AK12" i="1"/>
  <c r="AJ12" i="1"/>
  <c r="AK11" i="1"/>
  <c r="AJ11" i="1"/>
  <c r="AK7" i="1"/>
  <c r="AJ7" i="1"/>
  <c r="AK6" i="1"/>
  <c r="AJ6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5" i="1"/>
  <c r="AL326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S358" i="1" l="1"/>
  <c r="W358" i="1"/>
  <c r="V358" i="1"/>
  <c r="AL358" i="1"/>
  <c r="F350" i="1" l="1"/>
  <c r="F321" i="1"/>
  <c r="F303" i="1"/>
  <c r="F295" i="1"/>
  <c r="F233" i="1"/>
  <c r="F225" i="1"/>
  <c r="F203" i="1"/>
  <c r="F202" i="1"/>
  <c r="F174" i="1"/>
  <c r="F162" i="1"/>
  <c r="F117" i="1"/>
  <c r="F116" i="1"/>
  <c r="F97" i="1"/>
  <c r="F93" i="1"/>
  <c r="F87" i="1"/>
  <c r="F80" i="1"/>
  <c r="F63" i="1"/>
  <c r="F59" i="1"/>
  <c r="F43" i="1"/>
  <c r="F42" i="1"/>
  <c r="F33" i="1"/>
  <c r="F32" i="1"/>
  <c r="F16" i="1"/>
  <c r="F7" i="1"/>
  <c r="F6" i="1"/>
  <c r="F4" i="1"/>
  <c r="F351" i="1"/>
  <c r="F347" i="1"/>
  <c r="F345" i="1"/>
  <c r="F344" i="1"/>
  <c r="F340" i="1"/>
  <c r="F336" i="1"/>
  <c r="F335" i="1"/>
  <c r="F333" i="1"/>
  <c r="F328" i="1"/>
  <c r="F325" i="1"/>
  <c r="F318" i="1"/>
  <c r="F314" i="1"/>
  <c r="F313" i="1"/>
  <c r="F312" i="1"/>
  <c r="F309" i="1"/>
  <c r="F308" i="1"/>
  <c r="F307" i="1"/>
  <c r="F305" i="1"/>
  <c r="F301" i="1"/>
  <c r="F288" i="1"/>
  <c r="F287" i="1"/>
  <c r="F286" i="1"/>
  <c r="F280" i="1"/>
  <c r="F277" i="1"/>
  <c r="F272" i="1"/>
  <c r="F268" i="1"/>
  <c r="F267" i="1"/>
  <c r="F265" i="1"/>
  <c r="F264" i="1"/>
  <c r="F263" i="1"/>
  <c r="F255" i="1"/>
  <c r="F254" i="1"/>
  <c r="F245" i="1"/>
  <c r="F241" i="1"/>
  <c r="F239" i="1"/>
  <c r="F236" i="1"/>
  <c r="F232" i="1"/>
  <c r="F231" i="1"/>
  <c r="F230" i="1"/>
  <c r="F228" i="1"/>
  <c r="F227" i="1"/>
  <c r="F226" i="1"/>
  <c r="F224" i="1"/>
  <c r="F220" i="1"/>
  <c r="F214" i="1"/>
  <c r="F210" i="1"/>
  <c r="F209" i="1"/>
  <c r="F207" i="1"/>
  <c r="F204" i="1"/>
  <c r="F198" i="1"/>
  <c r="F194" i="1"/>
  <c r="F191" i="1"/>
  <c r="F189" i="1"/>
  <c r="F187" i="1"/>
  <c r="F185" i="1"/>
  <c r="F181" i="1"/>
  <c r="F180" i="1"/>
  <c r="F177" i="1"/>
  <c r="F170" i="1"/>
  <c r="F169" i="1"/>
  <c r="F167" i="1"/>
  <c r="F158" i="1"/>
  <c r="F157" i="1"/>
  <c r="F155" i="1"/>
  <c r="F154" i="1"/>
  <c r="F152" i="1"/>
  <c r="F145" i="1"/>
  <c r="F141" i="1"/>
  <c r="F137" i="1"/>
  <c r="F136" i="1"/>
  <c r="F134" i="1"/>
  <c r="F133" i="1"/>
  <c r="F132" i="1"/>
  <c r="F131" i="1"/>
  <c r="F128" i="1"/>
  <c r="F125" i="1"/>
  <c r="F121" i="1"/>
  <c r="F118" i="1"/>
  <c r="F111" i="1"/>
  <c r="F110" i="1"/>
  <c r="F109" i="1"/>
  <c r="F102" i="1"/>
  <c r="F99" i="1"/>
  <c r="F94" i="1"/>
  <c r="F91" i="1"/>
  <c r="F88" i="1"/>
  <c r="F86" i="1"/>
  <c r="F83" i="1"/>
  <c r="F79" i="1"/>
  <c r="F78" i="1"/>
  <c r="F58" i="1"/>
  <c r="F56" i="1"/>
  <c r="F54" i="1"/>
  <c r="F51" i="1"/>
  <c r="F50" i="1"/>
  <c r="F47" i="1"/>
  <c r="F40" i="1"/>
  <c r="F39" i="1"/>
  <c r="F37" i="1"/>
  <c r="F35" i="1"/>
  <c r="F34" i="1"/>
  <c r="F24" i="1"/>
  <c r="F18" i="1"/>
  <c r="F17" i="1"/>
  <c r="F15" i="1"/>
  <c r="F14" i="1"/>
  <c r="F13" i="1"/>
  <c r="F9" i="1"/>
  <c r="F8" i="1"/>
  <c r="F2" i="1"/>
  <c r="F357" i="1"/>
  <c r="F356" i="1"/>
  <c r="F355" i="1"/>
  <c r="F349" i="1"/>
  <c r="F348" i="1"/>
  <c r="F346" i="1"/>
  <c r="F337" i="1"/>
  <c r="F334" i="1"/>
  <c r="F331" i="1"/>
  <c r="F330" i="1"/>
  <c r="F327" i="1"/>
  <c r="F326" i="1"/>
  <c r="F324" i="1"/>
  <c r="F323" i="1"/>
  <c r="F322" i="1"/>
  <c r="F320" i="1"/>
  <c r="F319" i="1"/>
  <c r="F316" i="1"/>
  <c r="F315" i="1"/>
  <c r="F310" i="1"/>
  <c r="F306" i="1"/>
  <c r="F304" i="1"/>
  <c r="F300" i="1"/>
  <c r="F299" i="1"/>
  <c r="F297" i="1"/>
  <c r="F294" i="1"/>
  <c r="F292" i="1"/>
  <c r="F289" i="1"/>
  <c r="F283" i="1"/>
  <c r="F279" i="1"/>
  <c r="F275" i="1"/>
  <c r="F273" i="1"/>
  <c r="F270" i="1"/>
  <c r="F269" i="1"/>
  <c r="F266" i="1"/>
  <c r="F261" i="1"/>
  <c r="F260" i="1"/>
  <c r="F259" i="1"/>
  <c r="F256" i="1"/>
  <c r="F253" i="1"/>
  <c r="F249" i="1"/>
  <c r="F247" i="1"/>
  <c r="F246" i="1"/>
  <c r="F244" i="1"/>
  <c r="F243" i="1"/>
  <c r="F237" i="1"/>
  <c r="F235" i="1"/>
  <c r="F234" i="1"/>
  <c r="F229" i="1"/>
  <c r="F223" i="1"/>
  <c r="F222" i="1"/>
  <c r="F221" i="1"/>
  <c r="F219" i="1"/>
  <c r="F217" i="1"/>
  <c r="F216" i="1"/>
  <c r="F215" i="1"/>
  <c r="F208" i="1"/>
  <c r="F206" i="1"/>
  <c r="F205" i="1"/>
  <c r="F200" i="1"/>
  <c r="F199" i="1"/>
  <c r="F196" i="1"/>
  <c r="F193" i="1"/>
  <c r="F192" i="1"/>
  <c r="F190" i="1"/>
  <c r="F188" i="1"/>
  <c r="F183" i="1"/>
  <c r="F182" i="1"/>
  <c r="F178" i="1"/>
  <c r="F175" i="1"/>
  <c r="F172" i="1"/>
  <c r="F168" i="1"/>
  <c r="F163" i="1"/>
  <c r="F161" i="1"/>
  <c r="F160" i="1"/>
  <c r="F159" i="1"/>
  <c r="F156" i="1"/>
  <c r="F153" i="1"/>
  <c r="F150" i="1"/>
  <c r="F148" i="1"/>
  <c r="F147" i="1"/>
  <c r="F144" i="1"/>
  <c r="F139" i="1"/>
  <c r="F138" i="1"/>
  <c r="F130" i="1"/>
  <c r="F129" i="1"/>
  <c r="F127" i="1"/>
  <c r="F126" i="1"/>
  <c r="F124" i="1"/>
  <c r="F120" i="1"/>
  <c r="F115" i="1"/>
  <c r="F113" i="1"/>
  <c r="F112" i="1"/>
  <c r="F107" i="1"/>
  <c r="F106" i="1"/>
  <c r="F105" i="1"/>
  <c r="F100" i="1"/>
  <c r="F98" i="1"/>
  <c r="F92" i="1"/>
  <c r="F85" i="1"/>
  <c r="F84" i="1"/>
  <c r="F81" i="1"/>
  <c r="F76" i="1"/>
  <c r="F75" i="1"/>
  <c r="F74" i="1"/>
  <c r="F73" i="1"/>
  <c r="F71" i="1"/>
  <c r="F70" i="1"/>
  <c r="F68" i="1"/>
  <c r="F65" i="1"/>
  <c r="F61" i="1"/>
  <c r="F55" i="1"/>
  <c r="F53" i="1"/>
  <c r="F52" i="1"/>
  <c r="F45" i="1"/>
  <c r="F44" i="1"/>
  <c r="F41" i="1"/>
  <c r="F38" i="1"/>
  <c r="F36" i="1"/>
  <c r="F29" i="1"/>
  <c r="F28" i="1"/>
  <c r="F27" i="1"/>
  <c r="F25" i="1"/>
  <c r="F22" i="1"/>
  <c r="F12" i="1"/>
  <c r="F11" i="1"/>
  <c r="F10" i="1"/>
  <c r="F3" i="1"/>
  <c r="F354" i="1"/>
  <c r="F353" i="1"/>
  <c r="F352" i="1"/>
  <c r="F342" i="1"/>
  <c r="F341" i="1"/>
  <c r="F338" i="1"/>
  <c r="F317" i="1"/>
  <c r="F298" i="1"/>
  <c r="F296" i="1"/>
  <c r="F293" i="1"/>
  <c r="F290" i="1"/>
  <c r="F284" i="1"/>
  <c r="F282" i="1"/>
  <c r="F278" i="1"/>
  <c r="F274" i="1"/>
  <c r="F271" i="1"/>
  <c r="F258" i="1"/>
  <c r="F257" i="1"/>
  <c r="F252" i="1"/>
  <c r="F250" i="1"/>
  <c r="F248" i="1"/>
  <c r="F242" i="1"/>
  <c r="F240" i="1"/>
  <c r="F238" i="1"/>
  <c r="F218" i="1"/>
  <c r="F213" i="1"/>
  <c r="F212" i="1"/>
  <c r="F211" i="1"/>
  <c r="F201" i="1"/>
  <c r="F197" i="1"/>
  <c r="F195" i="1"/>
  <c r="F186" i="1"/>
  <c r="F179" i="1"/>
  <c r="F176" i="1"/>
  <c r="F173" i="1"/>
  <c r="F166" i="1"/>
  <c r="F165" i="1"/>
  <c r="F164" i="1"/>
  <c r="F149" i="1"/>
  <c r="F142" i="1"/>
  <c r="F140" i="1"/>
  <c r="F122" i="1"/>
  <c r="F119" i="1"/>
  <c r="F114" i="1"/>
  <c r="F104" i="1"/>
  <c r="F103" i="1"/>
  <c r="F101" i="1"/>
  <c r="F96" i="1"/>
  <c r="F90" i="1"/>
  <c r="F89" i="1"/>
  <c r="F82" i="1"/>
  <c r="F77" i="1"/>
  <c r="F67" i="1"/>
  <c r="F66" i="1"/>
  <c r="F64" i="1"/>
  <c r="F62" i="1"/>
  <c r="F57" i="1"/>
  <c r="F48" i="1"/>
  <c r="F30" i="1"/>
  <c r="F23" i="1"/>
  <c r="F20" i="1"/>
  <c r="F5" i="1"/>
  <c r="F343" i="1"/>
  <c r="F339" i="1"/>
  <c r="F332" i="1"/>
  <c r="F302" i="1"/>
  <c r="F291" i="1"/>
  <c r="F281" i="1"/>
  <c r="F262" i="1"/>
  <c r="F184" i="1"/>
  <c r="F151" i="1"/>
  <c r="F143" i="1"/>
  <c r="F135" i="1"/>
  <c r="F123" i="1"/>
  <c r="F95" i="1"/>
  <c r="F72" i="1"/>
  <c r="F69" i="1"/>
  <c r="F60" i="1"/>
  <c r="F46" i="1"/>
  <c r="F21" i="1"/>
  <c r="F19" i="1"/>
  <c r="F171" i="1"/>
  <c r="F329" i="1"/>
  <c r="F311" i="1"/>
  <c r="F276" i="1"/>
  <c r="F251" i="1"/>
  <c r="F146" i="1"/>
  <c r="F108" i="1"/>
  <c r="F31" i="1"/>
  <c r="F26" i="1"/>
  <c r="F285" i="1"/>
  <c r="F49" i="1"/>
  <c r="T146" i="1" l="1"/>
  <c r="U146" i="1"/>
  <c r="T95" i="1"/>
  <c r="U95" i="1"/>
  <c r="T30" i="1"/>
  <c r="U30" i="1"/>
  <c r="U49" i="1"/>
  <c r="T49" i="1"/>
  <c r="T108" i="1"/>
  <c r="U108" i="1"/>
  <c r="T311" i="1"/>
  <c r="U311" i="1"/>
  <c r="T21" i="1"/>
  <c r="U21" i="1"/>
  <c r="U72" i="1"/>
  <c r="T72" i="1"/>
  <c r="T143" i="1"/>
  <c r="U143" i="1"/>
  <c r="U281" i="1"/>
  <c r="T281" i="1"/>
  <c r="U339" i="1"/>
  <c r="T339" i="1"/>
  <c r="T23" i="1"/>
  <c r="U23" i="1"/>
  <c r="T62" i="1"/>
  <c r="U62" i="1"/>
  <c r="U77" i="1"/>
  <c r="T77" i="1"/>
  <c r="T96" i="1"/>
  <c r="U96" i="1"/>
  <c r="T114" i="1"/>
  <c r="U114" i="1"/>
  <c r="T142" i="1"/>
  <c r="U142" i="1"/>
  <c r="T166" i="1"/>
  <c r="U166" i="1"/>
  <c r="T186" i="1"/>
  <c r="U186" i="1"/>
  <c r="U211" i="1"/>
  <c r="T211" i="1"/>
  <c r="T238" i="1"/>
  <c r="U238" i="1"/>
  <c r="T250" i="1"/>
  <c r="U250" i="1"/>
  <c r="T271" i="1"/>
  <c r="U271" i="1"/>
  <c r="U284" i="1"/>
  <c r="T284" i="1"/>
  <c r="T298" i="1"/>
  <c r="U298" i="1"/>
  <c r="T342" i="1"/>
  <c r="U342" i="1"/>
  <c r="U3" i="1"/>
  <c r="T3" i="1"/>
  <c r="T22" i="1"/>
  <c r="U22" i="1"/>
  <c r="U29" i="1"/>
  <c r="T29" i="1"/>
  <c r="T44" i="1"/>
  <c r="U44" i="1"/>
  <c r="T55" i="1"/>
  <c r="U55" i="1"/>
  <c r="T70" i="1"/>
  <c r="U70" i="1"/>
  <c r="T75" i="1"/>
  <c r="U75" i="1"/>
  <c r="T85" i="1"/>
  <c r="U85" i="1"/>
  <c r="U105" i="1"/>
  <c r="T105" i="1"/>
  <c r="U113" i="1"/>
  <c r="T113" i="1"/>
  <c r="T126" i="1"/>
  <c r="U126" i="1"/>
  <c r="T138" i="1"/>
  <c r="U138" i="1"/>
  <c r="T148" i="1"/>
  <c r="U148" i="1"/>
  <c r="T159" i="1"/>
  <c r="U159" i="1"/>
  <c r="U168" i="1"/>
  <c r="T168" i="1"/>
  <c r="T182" i="1"/>
  <c r="U182" i="1"/>
  <c r="T192" i="1"/>
  <c r="U192" i="1"/>
  <c r="U200" i="1"/>
  <c r="T200" i="1"/>
  <c r="T215" i="1"/>
  <c r="U215" i="1"/>
  <c r="U221" i="1"/>
  <c r="T221" i="1"/>
  <c r="T234" i="1"/>
  <c r="U234" i="1"/>
  <c r="T244" i="1"/>
  <c r="U244" i="1"/>
  <c r="U253" i="1"/>
  <c r="T253" i="1"/>
  <c r="T261" i="1"/>
  <c r="U261" i="1"/>
  <c r="U273" i="1"/>
  <c r="T273" i="1"/>
  <c r="U289" i="1"/>
  <c r="T289" i="1"/>
  <c r="T299" i="1"/>
  <c r="U299" i="1"/>
  <c r="T310" i="1"/>
  <c r="U310" i="1"/>
  <c r="T320" i="1"/>
  <c r="U320" i="1"/>
  <c r="T326" i="1"/>
  <c r="U326" i="1"/>
  <c r="T334" i="1"/>
  <c r="U334" i="1"/>
  <c r="U349" i="1"/>
  <c r="T349" i="1"/>
  <c r="U2" i="1"/>
  <c r="T2" i="1"/>
  <c r="U14" i="1"/>
  <c r="T14" i="1"/>
  <c r="T24" i="1"/>
  <c r="U24" i="1"/>
  <c r="U39" i="1"/>
  <c r="T39" i="1"/>
  <c r="U51" i="1"/>
  <c r="T51" i="1"/>
  <c r="T78" i="1"/>
  <c r="U78" i="1"/>
  <c r="T88" i="1"/>
  <c r="U88" i="1"/>
  <c r="T102" i="1"/>
  <c r="U102" i="1"/>
  <c r="T118" i="1"/>
  <c r="U118" i="1"/>
  <c r="T131" i="1"/>
  <c r="U131" i="1"/>
  <c r="U136" i="1"/>
  <c r="T136" i="1"/>
  <c r="T152" i="1"/>
  <c r="U152" i="1"/>
  <c r="T158" i="1"/>
  <c r="U158" i="1"/>
  <c r="U177" i="1"/>
  <c r="T177" i="1"/>
  <c r="T187" i="1"/>
  <c r="U187" i="1"/>
  <c r="T198" i="1"/>
  <c r="U198" i="1"/>
  <c r="T210" i="1"/>
  <c r="U210" i="1"/>
  <c r="T226" i="1"/>
  <c r="U226" i="1"/>
  <c r="U231" i="1"/>
  <c r="T231" i="1"/>
  <c r="U241" i="1"/>
  <c r="T241" i="1"/>
  <c r="U263" i="1"/>
  <c r="T263" i="1"/>
  <c r="T268" i="1"/>
  <c r="U268" i="1"/>
  <c r="T286" i="1"/>
  <c r="U286" i="1"/>
  <c r="U305" i="1"/>
  <c r="T305" i="1"/>
  <c r="U312" i="1"/>
  <c r="T312" i="1"/>
  <c r="T325" i="1"/>
  <c r="U325" i="1"/>
  <c r="T336" i="1"/>
  <c r="U336" i="1"/>
  <c r="T347" i="1"/>
  <c r="U347" i="1"/>
  <c r="T7" i="1"/>
  <c r="U7" i="1"/>
  <c r="T42" i="1"/>
  <c r="U42" i="1"/>
  <c r="T80" i="1"/>
  <c r="U80" i="1"/>
  <c r="T116" i="1"/>
  <c r="U116" i="1"/>
  <c r="T202" i="1"/>
  <c r="U202" i="1"/>
  <c r="U295" i="1"/>
  <c r="T295" i="1"/>
  <c r="U232" i="1"/>
  <c r="T232" i="1"/>
  <c r="T245" i="1"/>
  <c r="U245" i="1"/>
  <c r="U264" i="1"/>
  <c r="T264" i="1"/>
  <c r="T272" i="1"/>
  <c r="U272" i="1"/>
  <c r="T287" i="1"/>
  <c r="U287" i="1"/>
  <c r="U307" i="1"/>
  <c r="T307" i="1"/>
  <c r="U313" i="1"/>
  <c r="T313" i="1"/>
  <c r="U328" i="1"/>
  <c r="T328" i="1"/>
  <c r="T340" i="1"/>
  <c r="U340" i="1"/>
  <c r="T351" i="1"/>
  <c r="U351" i="1"/>
  <c r="T16" i="1"/>
  <c r="U16" i="1"/>
  <c r="T43" i="1"/>
  <c r="U43" i="1"/>
  <c r="T87" i="1"/>
  <c r="U87" i="1"/>
  <c r="T117" i="1"/>
  <c r="U117" i="1"/>
  <c r="T203" i="1"/>
  <c r="U203" i="1"/>
  <c r="T303" i="1"/>
  <c r="U303" i="1"/>
  <c r="U285" i="1"/>
  <c r="T285" i="1"/>
  <c r="T46" i="1"/>
  <c r="U46" i="1"/>
  <c r="T291" i="1"/>
  <c r="U291" i="1"/>
  <c r="T64" i="1"/>
  <c r="U64" i="1"/>
  <c r="T101" i="1"/>
  <c r="U101" i="1"/>
  <c r="T149" i="1"/>
  <c r="U149" i="1"/>
  <c r="T195" i="1"/>
  <c r="U195" i="1"/>
  <c r="T240" i="1"/>
  <c r="U240" i="1"/>
  <c r="T274" i="1"/>
  <c r="U274" i="1"/>
  <c r="U317" i="1"/>
  <c r="T317" i="1"/>
  <c r="T10" i="1"/>
  <c r="U10" i="1"/>
  <c r="T36" i="1"/>
  <c r="U36" i="1"/>
  <c r="U61" i="1"/>
  <c r="T61" i="1"/>
  <c r="T76" i="1"/>
  <c r="U76" i="1"/>
  <c r="T106" i="1"/>
  <c r="U106" i="1"/>
  <c r="T127" i="1"/>
  <c r="U127" i="1"/>
  <c r="T150" i="1"/>
  <c r="U150" i="1"/>
  <c r="T172" i="1"/>
  <c r="U172" i="1"/>
  <c r="U193" i="1"/>
  <c r="T193" i="1"/>
  <c r="T216" i="1"/>
  <c r="U216" i="1"/>
  <c r="T235" i="1"/>
  <c r="U235" i="1"/>
  <c r="T266" i="1"/>
  <c r="U266" i="1"/>
  <c r="T292" i="1"/>
  <c r="U292" i="1"/>
  <c r="U300" i="1"/>
  <c r="T300" i="1"/>
  <c r="T322" i="1"/>
  <c r="U322" i="1"/>
  <c r="U337" i="1"/>
  <c r="T337" i="1"/>
  <c r="T8" i="1"/>
  <c r="U8" i="1"/>
  <c r="U40" i="1"/>
  <c r="T40" i="1"/>
  <c r="T79" i="1"/>
  <c r="U79" i="1"/>
  <c r="U109" i="1"/>
  <c r="T109" i="1"/>
  <c r="T132" i="1"/>
  <c r="U132" i="1"/>
  <c r="T154" i="1"/>
  <c r="U154" i="1"/>
  <c r="T180" i="1"/>
  <c r="U180" i="1"/>
  <c r="T204" i="1"/>
  <c r="U204" i="1"/>
  <c r="T214" i="1"/>
  <c r="U214" i="1"/>
  <c r="T26" i="1"/>
  <c r="U26" i="1"/>
  <c r="T251" i="1"/>
  <c r="U251" i="1"/>
  <c r="T171" i="1"/>
  <c r="U171" i="1"/>
  <c r="U60" i="1"/>
  <c r="T60" i="1"/>
  <c r="T123" i="1"/>
  <c r="U123" i="1"/>
  <c r="T184" i="1"/>
  <c r="U184" i="1"/>
  <c r="T302" i="1"/>
  <c r="U302" i="1"/>
  <c r="T5" i="1"/>
  <c r="U5" i="1"/>
  <c r="T48" i="1"/>
  <c r="U48" i="1"/>
  <c r="T66" i="1"/>
  <c r="U66" i="1"/>
  <c r="U89" i="1"/>
  <c r="T89" i="1"/>
  <c r="U103" i="1"/>
  <c r="T103" i="1"/>
  <c r="T122" i="1"/>
  <c r="U122" i="1"/>
  <c r="T164" i="1"/>
  <c r="U164" i="1"/>
  <c r="T176" i="1"/>
  <c r="U176" i="1"/>
  <c r="T197" i="1"/>
  <c r="U197" i="1"/>
  <c r="T213" i="1"/>
  <c r="U213" i="1"/>
  <c r="T242" i="1"/>
  <c r="U242" i="1"/>
  <c r="U257" i="1"/>
  <c r="T257" i="1"/>
  <c r="T278" i="1"/>
  <c r="U278" i="1"/>
  <c r="T293" i="1"/>
  <c r="U293" i="1"/>
  <c r="T338" i="1"/>
  <c r="U338" i="1"/>
  <c r="U353" i="1"/>
  <c r="T353" i="1"/>
  <c r="T11" i="1"/>
  <c r="U11" i="1"/>
  <c r="T27" i="1"/>
  <c r="U27" i="1"/>
  <c r="T38" i="1"/>
  <c r="U38" i="1"/>
  <c r="T52" i="1"/>
  <c r="U52" i="1"/>
  <c r="U65" i="1"/>
  <c r="T65" i="1"/>
  <c r="U73" i="1"/>
  <c r="T73" i="1"/>
  <c r="U81" i="1"/>
  <c r="T81" i="1"/>
  <c r="T98" i="1"/>
  <c r="U98" i="1"/>
  <c r="T107" i="1"/>
  <c r="U107" i="1"/>
  <c r="T120" i="1"/>
  <c r="U120" i="1"/>
  <c r="U129" i="1"/>
  <c r="T129" i="1"/>
  <c r="T144" i="1"/>
  <c r="U144" i="1"/>
  <c r="U153" i="1"/>
  <c r="T153" i="1"/>
  <c r="U161" i="1"/>
  <c r="T161" i="1"/>
  <c r="T175" i="1"/>
  <c r="U175" i="1"/>
  <c r="U188" i="1"/>
  <c r="T188" i="1"/>
  <c r="T196" i="1"/>
  <c r="U196" i="1"/>
  <c r="T206" i="1"/>
  <c r="U206" i="1"/>
  <c r="U217" i="1"/>
  <c r="T217" i="1"/>
  <c r="T223" i="1"/>
  <c r="U223" i="1"/>
  <c r="U237" i="1"/>
  <c r="T237" i="1"/>
  <c r="T247" i="1"/>
  <c r="U247" i="1"/>
  <c r="T259" i="1"/>
  <c r="U259" i="1"/>
  <c r="U269" i="1"/>
  <c r="T269" i="1"/>
  <c r="T279" i="1"/>
  <c r="U279" i="1"/>
  <c r="T294" i="1"/>
  <c r="U294" i="1"/>
  <c r="T304" i="1"/>
  <c r="U304" i="1"/>
  <c r="U316" i="1"/>
  <c r="T316" i="1"/>
  <c r="T323" i="1"/>
  <c r="U323" i="1"/>
  <c r="T330" i="1"/>
  <c r="U330" i="1"/>
  <c r="T346" i="1"/>
  <c r="U346" i="1"/>
  <c r="T356" i="1"/>
  <c r="U356" i="1"/>
  <c r="T9" i="1"/>
  <c r="U9" i="1"/>
  <c r="T17" i="1"/>
  <c r="U17" i="1"/>
  <c r="T35" i="1"/>
  <c r="U35" i="1"/>
  <c r="T47" i="1"/>
  <c r="U47" i="1"/>
  <c r="T56" i="1"/>
  <c r="U56" i="1"/>
  <c r="U83" i="1"/>
  <c r="T83" i="1"/>
  <c r="T94" i="1"/>
  <c r="U94" i="1"/>
  <c r="T110" i="1"/>
  <c r="U110" i="1"/>
  <c r="U125" i="1"/>
  <c r="T125" i="1"/>
  <c r="T133" i="1"/>
  <c r="U133" i="1"/>
  <c r="U141" i="1"/>
  <c r="T141" i="1"/>
  <c r="T155" i="1"/>
  <c r="U155" i="1"/>
  <c r="U169" i="1"/>
  <c r="T169" i="1"/>
  <c r="T181" i="1"/>
  <c r="U181" i="1"/>
  <c r="T191" i="1"/>
  <c r="U191" i="1"/>
  <c r="T207" i="1"/>
  <c r="U207" i="1"/>
  <c r="U220" i="1"/>
  <c r="T220" i="1"/>
  <c r="T228" i="1"/>
  <c r="U228" i="1"/>
  <c r="T236" i="1"/>
  <c r="U236" i="1"/>
  <c r="T254" i="1"/>
  <c r="U254" i="1"/>
  <c r="U265" i="1"/>
  <c r="T265" i="1"/>
  <c r="T277" i="1"/>
  <c r="U277" i="1"/>
  <c r="T288" i="1"/>
  <c r="U288" i="1"/>
  <c r="T308" i="1"/>
  <c r="U308" i="1"/>
  <c r="T314" i="1"/>
  <c r="U314" i="1"/>
  <c r="U333" i="1"/>
  <c r="T333" i="1"/>
  <c r="U344" i="1"/>
  <c r="T344" i="1"/>
  <c r="T4" i="1"/>
  <c r="U4" i="1"/>
  <c r="T32" i="1"/>
  <c r="U32" i="1"/>
  <c r="T59" i="1"/>
  <c r="U59" i="1"/>
  <c r="U93" i="1"/>
  <c r="T93" i="1"/>
  <c r="T162" i="1"/>
  <c r="U162" i="1"/>
  <c r="U225" i="1"/>
  <c r="T225" i="1"/>
  <c r="U321" i="1"/>
  <c r="T321" i="1"/>
  <c r="U329" i="1"/>
  <c r="T329" i="1"/>
  <c r="T151" i="1"/>
  <c r="U151" i="1"/>
  <c r="T343" i="1"/>
  <c r="U343" i="1"/>
  <c r="T82" i="1"/>
  <c r="U82" i="1"/>
  <c r="T119" i="1"/>
  <c r="U119" i="1"/>
  <c r="U173" i="1"/>
  <c r="T173" i="1"/>
  <c r="T212" i="1"/>
  <c r="U212" i="1"/>
  <c r="U252" i="1"/>
  <c r="T252" i="1"/>
  <c r="T290" i="1"/>
  <c r="U290" i="1"/>
  <c r="T352" i="1"/>
  <c r="U352" i="1"/>
  <c r="U25" i="1"/>
  <c r="T25" i="1"/>
  <c r="U45" i="1"/>
  <c r="T45" i="1"/>
  <c r="U71" i="1"/>
  <c r="T71" i="1"/>
  <c r="U92" i="1"/>
  <c r="T92" i="1"/>
  <c r="U115" i="1"/>
  <c r="T115" i="1"/>
  <c r="T139" i="1"/>
  <c r="U139" i="1"/>
  <c r="T160" i="1"/>
  <c r="U160" i="1"/>
  <c r="T183" i="1"/>
  <c r="U183" i="1"/>
  <c r="U205" i="1"/>
  <c r="T205" i="1"/>
  <c r="T222" i="1"/>
  <c r="U222" i="1"/>
  <c r="T246" i="1"/>
  <c r="U246" i="1"/>
  <c r="T256" i="1"/>
  <c r="U256" i="1"/>
  <c r="U275" i="1"/>
  <c r="T275" i="1"/>
  <c r="T315" i="1"/>
  <c r="U315" i="1"/>
  <c r="U327" i="1"/>
  <c r="T327" i="1"/>
  <c r="T355" i="1"/>
  <c r="U355" i="1"/>
  <c r="T15" i="1"/>
  <c r="U15" i="1"/>
  <c r="T34" i="1"/>
  <c r="U34" i="1"/>
  <c r="T54" i="1"/>
  <c r="U54" i="1"/>
  <c r="T91" i="1"/>
  <c r="U91" i="1"/>
  <c r="U121" i="1"/>
  <c r="T121" i="1"/>
  <c r="U137" i="1"/>
  <c r="T137" i="1"/>
  <c r="U167" i="1"/>
  <c r="T167" i="1"/>
  <c r="U189" i="1"/>
  <c r="T189" i="1"/>
  <c r="T227" i="1"/>
  <c r="U227" i="1"/>
  <c r="T31" i="1"/>
  <c r="U31" i="1"/>
  <c r="T276" i="1"/>
  <c r="U276" i="1"/>
  <c r="U19" i="1"/>
  <c r="T19" i="1"/>
  <c r="T69" i="1"/>
  <c r="U69" i="1"/>
  <c r="U135" i="1"/>
  <c r="T135" i="1"/>
  <c r="T262" i="1"/>
  <c r="U262" i="1"/>
  <c r="U332" i="1"/>
  <c r="T332" i="1"/>
  <c r="T20" i="1"/>
  <c r="U20" i="1"/>
  <c r="U57" i="1"/>
  <c r="T57" i="1"/>
  <c r="T67" i="1"/>
  <c r="U67" i="1"/>
  <c r="T90" i="1"/>
  <c r="U90" i="1"/>
  <c r="U104" i="1"/>
  <c r="T104" i="1"/>
  <c r="T140" i="1"/>
  <c r="U140" i="1"/>
  <c r="T165" i="1"/>
  <c r="U165" i="1"/>
  <c r="U179" i="1"/>
  <c r="T179" i="1"/>
  <c r="U201" i="1"/>
  <c r="T201" i="1"/>
  <c r="T218" i="1"/>
  <c r="U218" i="1"/>
  <c r="T248" i="1"/>
  <c r="U248" i="1"/>
  <c r="T258" i="1"/>
  <c r="U258" i="1"/>
  <c r="T282" i="1"/>
  <c r="U282" i="1"/>
  <c r="U296" i="1"/>
  <c r="T296" i="1"/>
  <c r="T341" i="1"/>
  <c r="U341" i="1"/>
  <c r="T354" i="1"/>
  <c r="U354" i="1"/>
  <c r="T12" i="1"/>
  <c r="U12" i="1"/>
  <c r="U28" i="1"/>
  <c r="T28" i="1"/>
  <c r="U41" i="1"/>
  <c r="T41" i="1"/>
  <c r="T53" i="1"/>
  <c r="U53" i="1"/>
  <c r="T68" i="1"/>
  <c r="U68" i="1"/>
  <c r="T74" i="1"/>
  <c r="U74" i="1"/>
  <c r="T84" i="1"/>
  <c r="U84" i="1"/>
  <c r="T100" i="1"/>
  <c r="U100" i="1"/>
  <c r="T112" i="1"/>
  <c r="U112" i="1"/>
  <c r="U124" i="1"/>
  <c r="T124" i="1"/>
  <c r="T130" i="1"/>
  <c r="U130" i="1"/>
  <c r="U147" i="1"/>
  <c r="T147" i="1"/>
  <c r="U156" i="1"/>
  <c r="T156" i="1"/>
  <c r="T163" i="1"/>
  <c r="U163" i="1"/>
  <c r="T178" i="1"/>
  <c r="U178" i="1"/>
  <c r="T190" i="1"/>
  <c r="U190" i="1"/>
  <c r="U199" i="1"/>
  <c r="T199" i="1"/>
  <c r="T208" i="1"/>
  <c r="U208" i="1"/>
  <c r="T219" i="1"/>
  <c r="U219" i="1"/>
  <c r="T229" i="1"/>
  <c r="U229" i="1"/>
  <c r="U243" i="1"/>
  <c r="T243" i="1"/>
  <c r="U249" i="1"/>
  <c r="T249" i="1"/>
  <c r="T260" i="1"/>
  <c r="U260" i="1"/>
  <c r="T270" i="1"/>
  <c r="U270" i="1"/>
  <c r="T283" i="1"/>
  <c r="U283" i="1"/>
  <c r="U297" i="1"/>
  <c r="T297" i="1"/>
  <c r="T306" i="1"/>
  <c r="U306" i="1"/>
  <c r="T319" i="1"/>
  <c r="U319" i="1"/>
  <c r="T324" i="1"/>
  <c r="U324" i="1"/>
  <c r="T331" i="1"/>
  <c r="U331" i="1"/>
  <c r="U348" i="1"/>
  <c r="T348" i="1"/>
  <c r="T357" i="1"/>
  <c r="U357" i="1"/>
  <c r="T13" i="1"/>
  <c r="U13" i="1"/>
  <c r="U18" i="1"/>
  <c r="T18" i="1"/>
  <c r="T37" i="1"/>
  <c r="U37" i="1"/>
  <c r="T50" i="1"/>
  <c r="U50" i="1"/>
  <c r="T58" i="1"/>
  <c r="U58" i="1"/>
  <c r="T86" i="1"/>
  <c r="U86" i="1"/>
  <c r="T99" i="1"/>
  <c r="U99" i="1"/>
  <c r="T111" i="1"/>
  <c r="U111" i="1"/>
  <c r="T128" i="1"/>
  <c r="U128" i="1"/>
  <c r="T134" i="1"/>
  <c r="U134" i="1"/>
  <c r="U145" i="1"/>
  <c r="T145" i="1"/>
  <c r="U157" i="1"/>
  <c r="T157" i="1"/>
  <c r="T170" i="1"/>
  <c r="U170" i="1"/>
  <c r="U185" i="1"/>
  <c r="T185" i="1"/>
  <c r="T194" i="1"/>
  <c r="U194" i="1"/>
  <c r="U209" i="1"/>
  <c r="T209" i="1"/>
  <c r="T224" i="1"/>
  <c r="U224" i="1"/>
  <c r="T230" i="1"/>
  <c r="U230" i="1"/>
  <c r="T239" i="1"/>
  <c r="U239" i="1"/>
  <c r="T255" i="1"/>
  <c r="U255" i="1"/>
  <c r="T267" i="1"/>
  <c r="U267" i="1"/>
  <c r="T280" i="1"/>
  <c r="U280" i="1"/>
  <c r="U301" i="1"/>
  <c r="T301" i="1"/>
  <c r="T309" i="1"/>
  <c r="U309" i="1"/>
  <c r="T318" i="1"/>
  <c r="U318" i="1"/>
  <c r="T335" i="1"/>
  <c r="U335" i="1"/>
  <c r="U345" i="1"/>
  <c r="T345" i="1"/>
  <c r="T6" i="1"/>
  <c r="U6" i="1"/>
  <c r="U33" i="1"/>
  <c r="T33" i="1"/>
  <c r="T63" i="1"/>
  <c r="U63" i="1"/>
  <c r="U97" i="1"/>
  <c r="T97" i="1"/>
  <c r="T174" i="1"/>
  <c r="U174" i="1"/>
  <c r="U233" i="1"/>
  <c r="T233" i="1"/>
  <c r="T350" i="1"/>
  <c r="U350" i="1"/>
  <c r="AH350" i="1"/>
  <c r="AH321" i="1"/>
  <c r="AH303" i="1"/>
  <c r="AH301" i="1"/>
  <c r="AH295" i="1"/>
  <c r="AH233" i="1"/>
  <c r="AH225" i="1"/>
  <c r="AH203" i="1"/>
  <c r="AH202" i="1"/>
  <c r="AH174" i="1"/>
  <c r="AH162" i="1"/>
  <c r="AH117" i="1"/>
  <c r="AH116" i="1"/>
  <c r="AH97" i="1"/>
  <c r="AH93" i="1"/>
  <c r="AH87" i="1"/>
  <c r="AH80" i="1"/>
  <c r="AH63" i="1"/>
  <c r="AH59" i="1"/>
  <c r="AH43" i="1"/>
  <c r="AH42" i="1"/>
  <c r="AH33" i="1"/>
  <c r="AH32" i="1"/>
  <c r="AH16" i="1"/>
  <c r="AH7" i="1"/>
  <c r="AH6" i="1"/>
  <c r="AH4" i="1"/>
  <c r="AH351" i="1"/>
  <c r="AH347" i="1"/>
  <c r="AH345" i="1"/>
  <c r="AH344" i="1"/>
  <c r="AH340" i="1"/>
  <c r="AH336" i="1"/>
  <c r="AH335" i="1"/>
  <c r="AH333" i="1"/>
  <c r="AH328" i="1"/>
  <c r="AH325" i="1"/>
  <c r="AH318" i="1"/>
  <c r="AH314" i="1"/>
  <c r="AH313" i="1"/>
  <c r="AH312" i="1"/>
  <c r="AH309" i="1"/>
  <c r="AH308" i="1"/>
  <c r="AH307" i="1"/>
  <c r="AH305" i="1"/>
  <c r="AH288" i="1"/>
  <c r="AH287" i="1"/>
  <c r="AH286" i="1"/>
  <c r="AH280" i="1"/>
  <c r="AH277" i="1"/>
  <c r="AH272" i="1"/>
  <c r="AH268" i="1"/>
  <c r="AH267" i="1"/>
  <c r="AH265" i="1"/>
  <c r="AH264" i="1"/>
  <c r="AH263" i="1"/>
  <c r="AH255" i="1"/>
  <c r="AH254" i="1"/>
  <c r="AH245" i="1"/>
  <c r="AH241" i="1"/>
  <c r="AH239" i="1"/>
  <c r="AH236" i="1"/>
  <c r="AH232" i="1"/>
  <c r="AH231" i="1"/>
  <c r="AH230" i="1"/>
  <c r="AH228" i="1"/>
  <c r="AH227" i="1"/>
  <c r="AH226" i="1"/>
  <c r="AH224" i="1"/>
  <c r="AH220" i="1"/>
  <c r="AH216" i="1"/>
  <c r="AH214" i="1"/>
  <c r="AH210" i="1"/>
  <c r="AH209" i="1"/>
  <c r="AH207" i="1"/>
  <c r="AH204" i="1"/>
  <c r="AH198" i="1"/>
  <c r="AH194" i="1"/>
  <c r="AH191" i="1"/>
  <c r="AH189" i="1"/>
  <c r="AH187" i="1"/>
  <c r="AH185" i="1"/>
  <c r="AH181" i="1"/>
  <c r="AH180" i="1"/>
  <c r="AH177" i="1"/>
  <c r="AH170" i="1"/>
  <c r="AH169" i="1"/>
  <c r="AH167" i="1"/>
  <c r="AH158" i="1"/>
  <c r="AH157" i="1"/>
  <c r="AH155" i="1"/>
  <c r="AH154" i="1"/>
  <c r="AH152" i="1"/>
  <c r="AH145" i="1"/>
  <c r="AH141" i="1"/>
  <c r="AH137" i="1"/>
  <c r="AH136" i="1"/>
  <c r="AH134" i="1"/>
  <c r="AH133" i="1"/>
  <c r="AH132" i="1"/>
  <c r="AH131" i="1"/>
  <c r="AH128" i="1"/>
  <c r="AH125" i="1"/>
  <c r="AH121" i="1"/>
  <c r="AH118" i="1"/>
  <c r="AH111" i="1"/>
  <c r="AH110" i="1"/>
  <c r="AH109" i="1"/>
  <c r="AH102" i="1"/>
  <c r="AH99" i="1"/>
  <c r="AH94" i="1"/>
  <c r="AH91" i="1"/>
  <c r="AH88" i="1"/>
  <c r="AH86" i="1"/>
  <c r="AH83" i="1"/>
  <c r="AH79" i="1"/>
  <c r="AH78" i="1"/>
  <c r="AH58" i="1"/>
  <c r="AH56" i="1"/>
  <c r="AH54" i="1"/>
  <c r="AH51" i="1"/>
  <c r="AH50" i="1"/>
  <c r="AH47" i="1"/>
  <c r="AH40" i="1"/>
  <c r="AH39" i="1"/>
  <c r="AH37" i="1"/>
  <c r="AH35" i="1"/>
  <c r="AH34" i="1"/>
  <c r="AH24" i="1"/>
  <c r="AH18" i="1"/>
  <c r="AH17" i="1"/>
  <c r="AH15" i="1"/>
  <c r="AH14" i="1"/>
  <c r="AH13" i="1"/>
  <c r="AH9" i="1"/>
  <c r="AH8" i="1"/>
  <c r="AH2" i="1"/>
  <c r="AH357" i="1"/>
  <c r="AH356" i="1"/>
  <c r="AH355" i="1"/>
  <c r="AH349" i="1"/>
  <c r="AH348" i="1"/>
  <c r="AH346" i="1"/>
  <c r="AH337" i="1"/>
  <c r="AH334" i="1"/>
  <c r="AH331" i="1"/>
  <c r="AH330" i="1"/>
  <c r="AH327" i="1"/>
  <c r="AH326" i="1"/>
  <c r="AH324" i="1"/>
  <c r="AH323" i="1"/>
  <c r="AH322" i="1"/>
  <c r="AH320" i="1"/>
  <c r="AH319" i="1"/>
  <c r="AH316" i="1"/>
  <c r="AH315" i="1"/>
  <c r="AH310" i="1"/>
  <c r="AH306" i="1"/>
  <c r="AH304" i="1"/>
  <c r="AH300" i="1"/>
  <c r="AH299" i="1"/>
  <c r="AH297" i="1"/>
  <c r="AH294" i="1"/>
  <c r="AH292" i="1"/>
  <c r="AH289" i="1"/>
  <c r="AH283" i="1"/>
  <c r="AH279" i="1"/>
  <c r="AH275" i="1"/>
  <c r="AH273" i="1"/>
  <c r="AH270" i="1"/>
  <c r="AH269" i="1"/>
  <c r="AH266" i="1"/>
  <c r="AH261" i="1"/>
  <c r="AH260" i="1"/>
  <c r="AH259" i="1"/>
  <c r="AH256" i="1"/>
  <c r="AH253" i="1"/>
  <c r="AH249" i="1"/>
  <c r="AH247" i="1"/>
  <c r="AH246" i="1"/>
  <c r="AH244" i="1"/>
  <c r="AH243" i="1"/>
  <c r="AH237" i="1"/>
  <c r="AH235" i="1"/>
  <c r="AH234" i="1"/>
  <c r="AH229" i="1"/>
  <c r="AH223" i="1"/>
  <c r="AH222" i="1"/>
  <c r="AH221" i="1"/>
  <c r="AH219" i="1"/>
  <c r="AH217" i="1"/>
  <c r="AH208" i="1"/>
  <c r="AH206" i="1"/>
  <c r="AH205" i="1"/>
  <c r="AH200" i="1"/>
  <c r="AH199" i="1"/>
  <c r="AH196" i="1"/>
  <c r="AH193" i="1"/>
  <c r="AH192" i="1"/>
  <c r="AH190" i="1"/>
  <c r="AH188" i="1"/>
  <c r="AH183" i="1"/>
  <c r="AH182" i="1"/>
  <c r="AH178" i="1"/>
  <c r="AH175" i="1"/>
  <c r="AH172" i="1"/>
  <c r="AH168" i="1"/>
  <c r="AH163" i="1"/>
  <c r="AH161" i="1"/>
  <c r="AH160" i="1"/>
  <c r="AH159" i="1"/>
  <c r="AH156" i="1"/>
  <c r="AH153" i="1"/>
  <c r="AH150" i="1"/>
  <c r="AH148" i="1"/>
  <c r="AH147" i="1"/>
  <c r="AH144" i="1"/>
  <c r="AH139" i="1"/>
  <c r="AH138" i="1"/>
  <c r="AH130" i="1"/>
  <c r="AH129" i="1"/>
  <c r="AH127" i="1"/>
  <c r="AH126" i="1"/>
  <c r="AH124" i="1"/>
  <c r="AH120" i="1"/>
  <c r="AH115" i="1"/>
  <c r="AH113" i="1"/>
  <c r="AH112" i="1"/>
  <c r="AH107" i="1"/>
  <c r="AH106" i="1"/>
  <c r="AH105" i="1"/>
  <c r="AH100" i="1"/>
  <c r="AH98" i="1"/>
  <c r="AH92" i="1"/>
  <c r="AH85" i="1"/>
  <c r="AH84" i="1"/>
  <c r="AH81" i="1"/>
  <c r="AH76" i="1"/>
  <c r="AH75" i="1"/>
  <c r="AH74" i="1"/>
  <c r="AH73" i="1"/>
  <c r="AH71" i="1"/>
  <c r="AH70" i="1"/>
  <c r="AH68" i="1"/>
  <c r="AH65" i="1"/>
  <c r="AH61" i="1"/>
  <c r="AH55" i="1"/>
  <c r="AH53" i="1"/>
  <c r="AH52" i="1"/>
  <c r="AH45" i="1"/>
  <c r="AH44" i="1"/>
  <c r="AH41" i="1"/>
  <c r="AH38" i="1"/>
  <c r="AH36" i="1"/>
  <c r="AH29" i="1"/>
  <c r="AH28" i="1"/>
  <c r="AH27" i="1"/>
  <c r="AH25" i="1"/>
  <c r="AH22" i="1"/>
  <c r="AH12" i="1"/>
  <c r="AH11" i="1"/>
  <c r="AH10" i="1"/>
  <c r="AH3" i="1"/>
  <c r="AH354" i="1"/>
  <c r="AH353" i="1"/>
  <c r="AH352" i="1"/>
  <c r="AH342" i="1"/>
  <c r="AH341" i="1"/>
  <c r="AH338" i="1"/>
  <c r="AH317" i="1"/>
  <c r="AH298" i="1"/>
  <c r="AH296" i="1"/>
  <c r="AH293" i="1"/>
  <c r="AH290" i="1"/>
  <c r="AH284" i="1"/>
  <c r="AH282" i="1"/>
  <c r="AH278" i="1"/>
  <c r="AH274" i="1"/>
  <c r="AH271" i="1"/>
  <c r="AH258" i="1"/>
  <c r="AH257" i="1"/>
  <c r="AH252" i="1"/>
  <c r="AH250" i="1"/>
  <c r="AH248" i="1"/>
  <c r="AH242" i="1"/>
  <c r="AH240" i="1"/>
  <c r="AH238" i="1"/>
  <c r="AH218" i="1"/>
  <c r="AH215" i="1"/>
  <c r="AH213" i="1"/>
  <c r="AH212" i="1"/>
  <c r="AH211" i="1"/>
  <c r="AH201" i="1"/>
  <c r="AH197" i="1"/>
  <c r="AH195" i="1"/>
  <c r="AH186" i="1"/>
  <c r="AH179" i="1"/>
  <c r="AH176" i="1"/>
  <c r="AH173" i="1"/>
  <c r="AH166" i="1"/>
  <c r="AH165" i="1"/>
  <c r="AH164" i="1"/>
  <c r="AH149" i="1"/>
  <c r="AH142" i="1"/>
  <c r="AH140" i="1"/>
  <c r="AH122" i="1"/>
  <c r="AH119" i="1"/>
  <c r="AH114" i="1"/>
  <c r="AH104" i="1"/>
  <c r="AH103" i="1"/>
  <c r="AH101" i="1"/>
  <c r="AH96" i="1"/>
  <c r="AH90" i="1"/>
  <c r="AH89" i="1"/>
  <c r="AH82" i="1"/>
  <c r="AH77" i="1"/>
  <c r="AH67" i="1"/>
  <c r="AH66" i="1"/>
  <c r="AH64" i="1"/>
  <c r="AH62" i="1"/>
  <c r="AH57" i="1"/>
  <c r="AH48" i="1"/>
  <c r="AH30" i="1"/>
  <c r="AH23" i="1"/>
  <c r="AH20" i="1"/>
  <c r="AH5" i="1"/>
  <c r="AH343" i="1"/>
  <c r="AH339" i="1"/>
  <c r="AH332" i="1"/>
  <c r="AH302" i="1"/>
  <c r="AH291" i="1"/>
  <c r="AH281" i="1"/>
  <c r="AH262" i="1"/>
  <c r="AH184" i="1"/>
  <c r="AH151" i="1"/>
  <c r="AH143" i="1"/>
  <c r="AH135" i="1"/>
  <c r="AH123" i="1"/>
  <c r="AH95" i="1"/>
  <c r="AH72" i="1"/>
  <c r="AH69" i="1"/>
  <c r="AH60" i="1"/>
  <c r="AH46" i="1"/>
  <c r="AH21" i="1"/>
  <c r="AH19" i="1"/>
  <c r="AH329" i="1"/>
  <c r="AH311" i="1"/>
  <c r="AH276" i="1"/>
  <c r="AH251" i="1"/>
  <c r="AH171" i="1"/>
  <c r="AH146" i="1"/>
  <c r="AH108" i="1"/>
  <c r="AH31" i="1"/>
  <c r="AH26" i="1"/>
  <c r="AH285" i="1"/>
  <c r="AH49" i="1"/>
  <c r="U358" i="1" l="1"/>
  <c r="T358" i="1"/>
  <c r="AH358" i="1"/>
  <c r="AK2" i="1" l="1"/>
  <c r="AK3" i="1"/>
  <c r="AJ2" i="1"/>
  <c r="AJ3" i="1"/>
  <c r="AF358" i="1" l="1"/>
  <c r="AJ358" i="1"/>
  <c r="AK358" i="1"/>
  <c r="AG357" i="1" l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5" i="1"/>
  <c r="AG326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AG358" i="1" l="1"/>
  <c r="AI357" i="1" l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5" i="1"/>
  <c r="AI326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2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5" i="1"/>
  <c r="Z326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5" i="1"/>
  <c r="Y326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5" i="1"/>
  <c r="X326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Y2" i="1"/>
  <c r="X2" i="1"/>
  <c r="AC357" i="1"/>
  <c r="AC354" i="1"/>
  <c r="AC353" i="1"/>
  <c r="AC350" i="1"/>
  <c r="AC349" i="1"/>
  <c r="AC346" i="1"/>
  <c r="AC345" i="1"/>
  <c r="AC342" i="1"/>
  <c r="AC341" i="1"/>
  <c r="AC338" i="1"/>
  <c r="AC337" i="1"/>
  <c r="AC334" i="1"/>
  <c r="AC333" i="1"/>
  <c r="AC330" i="1"/>
  <c r="AC329" i="1"/>
  <c r="AC325" i="1"/>
  <c r="AC326" i="1"/>
  <c r="AC322" i="1"/>
  <c r="AC321" i="1"/>
  <c r="AC318" i="1"/>
  <c r="AC317" i="1"/>
  <c r="AC314" i="1"/>
  <c r="AC313" i="1"/>
  <c r="AC310" i="1"/>
  <c r="AC309" i="1"/>
  <c r="AC306" i="1"/>
  <c r="AC305" i="1"/>
  <c r="AC302" i="1"/>
  <c r="AC301" i="1"/>
  <c r="AC298" i="1"/>
  <c r="AC297" i="1"/>
  <c r="AC294" i="1"/>
  <c r="AC293" i="1"/>
  <c r="AC290" i="1"/>
  <c r="AC289" i="1"/>
  <c r="AC286" i="1"/>
  <c r="AC285" i="1"/>
  <c r="AC282" i="1"/>
  <c r="AC281" i="1"/>
  <c r="AC278" i="1"/>
  <c r="AC277" i="1"/>
  <c r="AC274" i="1"/>
  <c r="AC273" i="1"/>
  <c r="AC270" i="1"/>
  <c r="AC269" i="1"/>
  <c r="AC266" i="1"/>
  <c r="AC265" i="1"/>
  <c r="AC262" i="1"/>
  <c r="AC261" i="1"/>
  <c r="AC258" i="1"/>
  <c r="AC257" i="1"/>
  <c r="AC254" i="1"/>
  <c r="AC253" i="1"/>
  <c r="AC250" i="1"/>
  <c r="AC249" i="1"/>
  <c r="AC246" i="1"/>
  <c r="AC245" i="1"/>
  <c r="AC242" i="1"/>
  <c r="AC241" i="1"/>
  <c r="AC238" i="1"/>
  <c r="AC237" i="1"/>
  <c r="AC234" i="1"/>
  <c r="AC233" i="1"/>
  <c r="AC230" i="1"/>
  <c r="AC229" i="1"/>
  <c r="AC226" i="1"/>
  <c r="AC225" i="1"/>
  <c r="AC222" i="1"/>
  <c r="AC221" i="1"/>
  <c r="AC218" i="1"/>
  <c r="AC217" i="1"/>
  <c r="AC214" i="1"/>
  <c r="AC213" i="1"/>
  <c r="AC210" i="1"/>
  <c r="AC209" i="1"/>
  <c r="AC206" i="1"/>
  <c r="AC205" i="1"/>
  <c r="AC202" i="1"/>
  <c r="AC201" i="1"/>
  <c r="AC198" i="1"/>
  <c r="AC197" i="1"/>
  <c r="AC194" i="1"/>
  <c r="AC193" i="1"/>
  <c r="AC190" i="1"/>
  <c r="AC189" i="1"/>
  <c r="AC186" i="1"/>
  <c r="AC185" i="1"/>
  <c r="AC182" i="1"/>
  <c r="AC181" i="1"/>
  <c r="AC178" i="1"/>
  <c r="AC177" i="1"/>
  <c r="AC174" i="1"/>
  <c r="AC173" i="1"/>
  <c r="AC170" i="1"/>
  <c r="AC169" i="1"/>
  <c r="AC166" i="1"/>
  <c r="AC165" i="1"/>
  <c r="AC162" i="1"/>
  <c r="AC161" i="1"/>
  <c r="AC158" i="1"/>
  <c r="AC157" i="1"/>
  <c r="AC154" i="1"/>
  <c r="AC153" i="1"/>
  <c r="AC150" i="1"/>
  <c r="AC149" i="1"/>
  <c r="AC146" i="1"/>
  <c r="AC145" i="1"/>
  <c r="AC142" i="1"/>
  <c r="AC141" i="1"/>
  <c r="AC138" i="1"/>
  <c r="AC137" i="1"/>
  <c r="AC134" i="1"/>
  <c r="AC133" i="1"/>
  <c r="AC130" i="1"/>
  <c r="AC129" i="1"/>
  <c r="AC126" i="1"/>
  <c r="AC125" i="1"/>
  <c r="AC122" i="1"/>
  <c r="AC121" i="1"/>
  <c r="AC118" i="1"/>
  <c r="AC117" i="1"/>
  <c r="AC114" i="1"/>
  <c r="AC113" i="1"/>
  <c r="AC110" i="1"/>
  <c r="AC109" i="1"/>
  <c r="AC106" i="1"/>
  <c r="AC105" i="1"/>
  <c r="AC102" i="1"/>
  <c r="AC101" i="1"/>
  <c r="AC98" i="1"/>
  <c r="AC97" i="1"/>
  <c r="AC94" i="1"/>
  <c r="AC93" i="1"/>
  <c r="AC90" i="1"/>
  <c r="AC89" i="1"/>
  <c r="AC86" i="1"/>
  <c r="AC85" i="1"/>
  <c r="AC82" i="1"/>
  <c r="AC81" i="1"/>
  <c r="AC78" i="1"/>
  <c r="AC77" i="1"/>
  <c r="AC74" i="1"/>
  <c r="AC73" i="1"/>
  <c r="AC70" i="1"/>
  <c r="AC69" i="1"/>
  <c r="AC66" i="1"/>
  <c r="AC65" i="1"/>
  <c r="AC62" i="1"/>
  <c r="AC61" i="1"/>
  <c r="AC58" i="1"/>
  <c r="AC57" i="1"/>
  <c r="AC54" i="1"/>
  <c r="AC53" i="1"/>
  <c r="AC50" i="1"/>
  <c r="AC49" i="1"/>
  <c r="AC46" i="1"/>
  <c r="AC45" i="1"/>
  <c r="AC42" i="1"/>
  <c r="AC41" i="1"/>
  <c r="AC38" i="1"/>
  <c r="AC37" i="1"/>
  <c r="AC34" i="1"/>
  <c r="AC33" i="1"/>
  <c r="AC30" i="1"/>
  <c r="AC29" i="1"/>
  <c r="AC26" i="1"/>
  <c r="AC25" i="1"/>
  <c r="AC22" i="1"/>
  <c r="AC21" i="1"/>
  <c r="AC18" i="1"/>
  <c r="AC17" i="1"/>
  <c r="AC14" i="1"/>
  <c r="AC13" i="1"/>
  <c r="AC10" i="1"/>
  <c r="AC9" i="1"/>
  <c r="AC6" i="1"/>
  <c r="AC5" i="1"/>
  <c r="AC2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5" i="1"/>
  <c r="Q326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Y358" i="1" l="1"/>
  <c r="AI358" i="1"/>
  <c r="X358" i="1"/>
  <c r="Q358" i="1"/>
  <c r="AC3" i="1"/>
  <c r="AC7" i="1"/>
  <c r="AC11" i="1"/>
  <c r="AC15" i="1"/>
  <c r="AC19" i="1"/>
  <c r="AC23" i="1"/>
  <c r="AC27" i="1"/>
  <c r="AC31" i="1"/>
  <c r="AC35" i="1"/>
  <c r="AC39" i="1"/>
  <c r="AC43" i="1"/>
  <c r="AC47" i="1"/>
  <c r="AC51" i="1"/>
  <c r="AC55" i="1"/>
  <c r="AC59" i="1"/>
  <c r="AC63" i="1"/>
  <c r="AC67" i="1"/>
  <c r="AC71" i="1"/>
  <c r="AC75" i="1"/>
  <c r="AC79" i="1"/>
  <c r="AC87" i="1"/>
  <c r="AC91" i="1"/>
  <c r="AC95" i="1"/>
  <c r="AC99" i="1"/>
  <c r="AC103" i="1"/>
  <c r="AC107" i="1"/>
  <c r="AC111" i="1"/>
  <c r="AC115" i="1"/>
  <c r="AC119" i="1"/>
  <c r="AC123" i="1"/>
  <c r="AC127" i="1"/>
  <c r="AC131" i="1"/>
  <c r="AC135" i="1"/>
  <c r="AC139" i="1"/>
  <c r="AC143" i="1"/>
  <c r="AC147" i="1"/>
  <c r="AC151" i="1"/>
  <c r="AC155" i="1"/>
  <c r="AC159" i="1"/>
  <c r="AC163" i="1"/>
  <c r="AC167" i="1"/>
  <c r="AC171" i="1"/>
  <c r="AC175" i="1"/>
  <c r="AC179" i="1"/>
  <c r="AC183" i="1"/>
  <c r="AC187" i="1"/>
  <c r="AC191" i="1"/>
  <c r="AC195" i="1"/>
  <c r="AC199" i="1"/>
  <c r="AC203" i="1"/>
  <c r="AC207" i="1"/>
  <c r="AC211" i="1"/>
  <c r="AC215" i="1"/>
  <c r="AC219" i="1"/>
  <c r="AC223" i="1"/>
  <c r="AC227" i="1"/>
  <c r="AC231" i="1"/>
  <c r="AC235" i="1"/>
  <c r="AC239" i="1"/>
  <c r="AC243" i="1"/>
  <c r="AC247" i="1"/>
  <c r="AC251" i="1"/>
  <c r="AC255" i="1"/>
  <c r="AC259" i="1"/>
  <c r="AC263" i="1"/>
  <c r="AC267" i="1"/>
  <c r="AC271" i="1"/>
  <c r="AC275" i="1"/>
  <c r="AC279" i="1"/>
  <c r="AC283" i="1"/>
  <c r="AC287" i="1"/>
  <c r="AC291" i="1"/>
  <c r="AC295" i="1"/>
  <c r="AC299" i="1"/>
  <c r="AC303" i="1"/>
  <c r="AC307" i="1"/>
  <c r="AC311" i="1"/>
  <c r="AC315" i="1"/>
  <c r="AC319" i="1"/>
  <c r="AC323" i="1"/>
  <c r="AC327" i="1"/>
  <c r="AC331" i="1"/>
  <c r="AC335" i="1"/>
  <c r="AC339" i="1"/>
  <c r="AC343" i="1"/>
  <c r="AC347" i="1"/>
  <c r="AC351" i="1"/>
  <c r="AC355" i="1"/>
  <c r="AC83" i="1"/>
  <c r="AC4" i="1"/>
  <c r="AC8" i="1"/>
  <c r="AC12" i="1"/>
  <c r="AC16" i="1"/>
  <c r="AC20" i="1"/>
  <c r="AC24" i="1"/>
  <c r="AC28" i="1"/>
  <c r="AC32" i="1"/>
  <c r="AC36" i="1"/>
  <c r="AC40" i="1"/>
  <c r="AC44" i="1"/>
  <c r="AC48" i="1"/>
  <c r="AC52" i="1"/>
  <c r="AC56" i="1"/>
  <c r="AC60" i="1"/>
  <c r="AC64" i="1"/>
  <c r="AC68" i="1"/>
  <c r="AC72" i="1"/>
  <c r="AC76" i="1"/>
  <c r="AC80" i="1"/>
  <c r="AC84" i="1"/>
  <c r="AC88" i="1"/>
  <c r="AC92" i="1"/>
  <c r="AC96" i="1"/>
  <c r="AC100" i="1"/>
  <c r="AC104" i="1"/>
  <c r="AC108" i="1"/>
  <c r="AC112" i="1"/>
  <c r="AC116" i="1"/>
  <c r="AC120" i="1"/>
  <c r="AC124" i="1"/>
  <c r="AC128" i="1"/>
  <c r="AC132" i="1"/>
  <c r="AC136" i="1"/>
  <c r="AC140" i="1"/>
  <c r="AC144" i="1"/>
  <c r="AC148" i="1"/>
  <c r="AC152" i="1"/>
  <c r="AC156" i="1"/>
  <c r="AC160" i="1"/>
  <c r="AC164" i="1"/>
  <c r="AC168" i="1"/>
  <c r="AC172" i="1"/>
  <c r="AC176" i="1"/>
  <c r="AC180" i="1"/>
  <c r="AC184" i="1"/>
  <c r="AC188" i="1"/>
  <c r="AC192" i="1"/>
  <c r="AC196" i="1"/>
  <c r="AC200" i="1"/>
  <c r="AC204" i="1"/>
  <c r="AC208" i="1"/>
  <c r="AC212" i="1"/>
  <c r="AC216" i="1"/>
  <c r="AC220" i="1"/>
  <c r="AC224" i="1"/>
  <c r="AC228" i="1"/>
  <c r="AC232" i="1"/>
  <c r="AC236" i="1"/>
  <c r="AC240" i="1"/>
  <c r="AC244" i="1"/>
  <c r="AC248" i="1"/>
  <c r="AC252" i="1"/>
  <c r="AC256" i="1"/>
  <c r="AC260" i="1"/>
  <c r="AC264" i="1"/>
  <c r="AC268" i="1"/>
  <c r="AC272" i="1"/>
  <c r="AC276" i="1"/>
  <c r="AC280" i="1"/>
  <c r="AC284" i="1"/>
  <c r="AC288" i="1"/>
  <c r="AC292" i="1"/>
  <c r="AC296" i="1"/>
  <c r="AC300" i="1"/>
  <c r="AC304" i="1"/>
  <c r="AC308" i="1"/>
  <c r="AC312" i="1"/>
  <c r="AC316" i="1"/>
  <c r="AC320" i="1"/>
  <c r="AC324" i="1"/>
  <c r="AC328" i="1"/>
  <c r="AC332" i="1"/>
  <c r="AC336" i="1"/>
  <c r="AC340" i="1"/>
  <c r="AC344" i="1"/>
  <c r="AC348" i="1"/>
  <c r="AC352" i="1"/>
  <c r="AC356" i="1"/>
  <c r="Z2" i="1"/>
  <c r="Z358" i="1" s="1"/>
  <c r="AC358" i="1" l="1"/>
  <c r="AA3" i="1"/>
  <c r="AA11" i="1"/>
  <c r="AB11" i="1" s="1"/>
  <c r="AA19" i="1"/>
  <c r="AB19" i="1" s="1"/>
  <c r="AA27" i="1"/>
  <c r="AB27" i="1" s="1"/>
  <c r="AA35" i="1"/>
  <c r="AB35" i="1" s="1"/>
  <c r="AA43" i="1"/>
  <c r="AB43" i="1" s="1"/>
  <c r="AA51" i="1"/>
  <c r="AB51" i="1" s="1"/>
  <c r="AA59" i="1"/>
  <c r="AB59" i="1" s="1"/>
  <c r="AA67" i="1"/>
  <c r="AB67" i="1" s="1"/>
  <c r="AA79" i="1"/>
  <c r="AB79" i="1" s="1"/>
  <c r="AA87" i="1"/>
  <c r="AB87" i="1" s="1"/>
  <c r="AA95" i="1"/>
  <c r="AB95" i="1" s="1"/>
  <c r="AA103" i="1"/>
  <c r="AB103" i="1" s="1"/>
  <c r="AA111" i="1"/>
  <c r="AB111" i="1" s="1"/>
  <c r="AA123" i="1"/>
  <c r="AB123" i="1" s="1"/>
  <c r="AA155" i="1"/>
  <c r="AB155" i="1" s="1"/>
  <c r="AA7" i="1"/>
  <c r="AB7" i="1" s="1"/>
  <c r="AA15" i="1"/>
  <c r="AB15" i="1" s="1"/>
  <c r="AA23" i="1"/>
  <c r="AB23" i="1" s="1"/>
  <c r="AA31" i="1"/>
  <c r="AB31" i="1" s="1"/>
  <c r="AA39" i="1"/>
  <c r="AB39" i="1" s="1"/>
  <c r="AA47" i="1"/>
  <c r="AB47" i="1" s="1"/>
  <c r="AA55" i="1"/>
  <c r="AB55" i="1" s="1"/>
  <c r="AA63" i="1"/>
  <c r="AB63" i="1" s="1"/>
  <c r="AA71" i="1"/>
  <c r="AB71" i="1" s="1"/>
  <c r="AA75" i="1"/>
  <c r="AB75" i="1" s="1"/>
  <c r="AA83" i="1"/>
  <c r="AB83" i="1" s="1"/>
  <c r="AA91" i="1"/>
  <c r="AB91" i="1" s="1"/>
  <c r="AA99" i="1"/>
  <c r="AB99" i="1" s="1"/>
  <c r="AA107" i="1"/>
  <c r="AB107" i="1" s="1"/>
  <c r="AA115" i="1"/>
  <c r="AB115" i="1" s="1"/>
  <c r="AA119" i="1"/>
  <c r="AB119" i="1" s="1"/>
  <c r="AA127" i="1"/>
  <c r="AB127" i="1" s="1"/>
  <c r="AA131" i="1"/>
  <c r="AB131" i="1" s="1"/>
  <c r="AA135" i="1"/>
  <c r="AB135" i="1" s="1"/>
  <c r="AA139" i="1"/>
  <c r="AB139" i="1" s="1"/>
  <c r="AA143" i="1"/>
  <c r="AB143" i="1" s="1"/>
  <c r="AA147" i="1"/>
  <c r="AB147" i="1" s="1"/>
  <c r="AA151" i="1"/>
  <c r="AB151" i="1" s="1"/>
  <c r="AA159" i="1"/>
  <c r="AB159" i="1" s="1"/>
  <c r="AA163" i="1"/>
  <c r="AB163" i="1" s="1"/>
  <c r="AA167" i="1"/>
  <c r="AB167" i="1" s="1"/>
  <c r="AA171" i="1"/>
  <c r="AB171" i="1" s="1"/>
  <c r="AA175" i="1"/>
  <c r="AB175" i="1" s="1"/>
  <c r="AA179" i="1"/>
  <c r="AB179" i="1" s="1"/>
  <c r="AA183" i="1"/>
  <c r="AB183" i="1" s="1"/>
  <c r="AA187" i="1"/>
  <c r="AB187" i="1" s="1"/>
  <c r="AA191" i="1"/>
  <c r="AB191" i="1" s="1"/>
  <c r="AA195" i="1"/>
  <c r="AB195" i="1" s="1"/>
  <c r="AA199" i="1"/>
  <c r="AB199" i="1" s="1"/>
  <c r="AA203" i="1"/>
  <c r="AB203" i="1" s="1"/>
  <c r="AA207" i="1"/>
  <c r="AB207" i="1" s="1"/>
  <c r="AA211" i="1"/>
  <c r="AB211" i="1" s="1"/>
  <c r="AA215" i="1"/>
  <c r="AB215" i="1" s="1"/>
  <c r="AA219" i="1"/>
  <c r="AB219" i="1" s="1"/>
  <c r="AA223" i="1"/>
  <c r="AB223" i="1" s="1"/>
  <c r="AA227" i="1"/>
  <c r="AB227" i="1" s="1"/>
  <c r="AA231" i="1"/>
  <c r="AB231" i="1" s="1"/>
  <c r="AA235" i="1"/>
  <c r="AB235" i="1" s="1"/>
  <c r="AA239" i="1"/>
  <c r="AB239" i="1" s="1"/>
  <c r="AA243" i="1"/>
  <c r="AB243" i="1" s="1"/>
  <c r="AA247" i="1"/>
  <c r="AB247" i="1" s="1"/>
  <c r="AA251" i="1"/>
  <c r="AB251" i="1" s="1"/>
  <c r="AA255" i="1"/>
  <c r="AB255" i="1" s="1"/>
  <c r="AA259" i="1"/>
  <c r="AB259" i="1" s="1"/>
  <c r="AA263" i="1"/>
  <c r="AB263" i="1" s="1"/>
  <c r="AA267" i="1"/>
  <c r="AB267" i="1" s="1"/>
  <c r="AA271" i="1"/>
  <c r="AB271" i="1" s="1"/>
  <c r="AA275" i="1"/>
  <c r="AB275" i="1" s="1"/>
  <c r="AA279" i="1"/>
  <c r="AB279" i="1" s="1"/>
  <c r="AA283" i="1"/>
  <c r="AB283" i="1" s="1"/>
  <c r="AA287" i="1"/>
  <c r="AB287" i="1" s="1"/>
  <c r="AA291" i="1"/>
  <c r="AB291" i="1" s="1"/>
  <c r="AA295" i="1"/>
  <c r="AB295" i="1" s="1"/>
  <c r="AA299" i="1"/>
  <c r="AB299" i="1" s="1"/>
  <c r="AA303" i="1"/>
  <c r="AB303" i="1" s="1"/>
  <c r="AA307" i="1"/>
  <c r="AB307" i="1" s="1"/>
  <c r="AA311" i="1"/>
  <c r="AB311" i="1" s="1"/>
  <c r="AA315" i="1"/>
  <c r="AB315" i="1" s="1"/>
  <c r="AA319" i="1"/>
  <c r="AB319" i="1" s="1"/>
  <c r="AA323" i="1"/>
  <c r="AB323" i="1" s="1"/>
  <c r="AA327" i="1"/>
  <c r="AB327" i="1" s="1"/>
  <c r="AA331" i="1"/>
  <c r="AB331" i="1" s="1"/>
  <c r="AA335" i="1"/>
  <c r="AB335" i="1" s="1"/>
  <c r="AA339" i="1"/>
  <c r="AB339" i="1" s="1"/>
  <c r="AA343" i="1"/>
  <c r="AB343" i="1" s="1"/>
  <c r="AA347" i="1"/>
  <c r="AB347" i="1" s="1"/>
  <c r="AA351" i="1"/>
  <c r="AB351" i="1" s="1"/>
  <c r="AA355" i="1"/>
  <c r="AB355" i="1" s="1"/>
  <c r="AA4" i="1"/>
  <c r="AB4" i="1" s="1"/>
  <c r="AA8" i="1"/>
  <c r="AB8" i="1" s="1"/>
  <c r="AA12" i="1"/>
  <c r="AB12" i="1" s="1"/>
  <c r="AA16" i="1"/>
  <c r="AB16" i="1" s="1"/>
  <c r="AA20" i="1"/>
  <c r="AB20" i="1" s="1"/>
  <c r="AA24" i="1"/>
  <c r="AB24" i="1" s="1"/>
  <c r="AA28" i="1"/>
  <c r="AB28" i="1" s="1"/>
  <c r="AA5" i="1"/>
  <c r="AB5" i="1" s="1"/>
  <c r="AA9" i="1"/>
  <c r="AB9" i="1" s="1"/>
  <c r="AA13" i="1"/>
  <c r="AB13" i="1" s="1"/>
  <c r="AA17" i="1"/>
  <c r="AB17" i="1" s="1"/>
  <c r="AA21" i="1"/>
  <c r="AB21" i="1" s="1"/>
  <c r="AA25" i="1"/>
  <c r="AB25" i="1" s="1"/>
  <c r="AA29" i="1"/>
  <c r="AB29" i="1" s="1"/>
  <c r="AA33" i="1"/>
  <c r="AB33" i="1" s="1"/>
  <c r="AA37" i="1"/>
  <c r="AB37" i="1" s="1"/>
  <c r="AA41" i="1"/>
  <c r="AB41" i="1" s="1"/>
  <c r="AA45" i="1"/>
  <c r="AB45" i="1" s="1"/>
  <c r="AA49" i="1"/>
  <c r="AA53" i="1"/>
  <c r="AB53" i="1" s="1"/>
  <c r="AA57" i="1"/>
  <c r="AB57" i="1" s="1"/>
  <c r="AA61" i="1"/>
  <c r="AB61" i="1" s="1"/>
  <c r="AA65" i="1"/>
  <c r="AB65" i="1" s="1"/>
  <c r="AA69" i="1"/>
  <c r="AB69" i="1" s="1"/>
  <c r="AA73" i="1"/>
  <c r="AB73" i="1" s="1"/>
  <c r="AA77" i="1"/>
  <c r="AB77" i="1" s="1"/>
  <c r="AA81" i="1"/>
  <c r="AB81" i="1" s="1"/>
  <c r="AA85" i="1"/>
  <c r="AB85" i="1" s="1"/>
  <c r="AA89" i="1"/>
  <c r="AB89" i="1" s="1"/>
  <c r="AA93" i="1"/>
  <c r="AB93" i="1" s="1"/>
  <c r="AA6" i="1"/>
  <c r="AB6" i="1" s="1"/>
  <c r="AA10" i="1"/>
  <c r="AB10" i="1" s="1"/>
  <c r="AA14" i="1"/>
  <c r="AB14" i="1" s="1"/>
  <c r="AA18" i="1"/>
  <c r="AB18" i="1" s="1"/>
  <c r="AA22" i="1"/>
  <c r="AB22" i="1" s="1"/>
  <c r="AA26" i="1"/>
  <c r="AA30" i="1"/>
  <c r="AB30" i="1" s="1"/>
  <c r="AA34" i="1"/>
  <c r="AB34" i="1" s="1"/>
  <c r="AA38" i="1"/>
  <c r="AB38" i="1" s="1"/>
  <c r="AA42" i="1"/>
  <c r="AB42" i="1" s="1"/>
  <c r="AA46" i="1"/>
  <c r="AB46" i="1" s="1"/>
  <c r="AA50" i="1"/>
  <c r="AB50" i="1" s="1"/>
  <c r="AA32" i="1"/>
  <c r="AB32" i="1" s="1"/>
  <c r="AA36" i="1"/>
  <c r="AB36" i="1" s="1"/>
  <c r="AA40" i="1"/>
  <c r="AB40" i="1" s="1"/>
  <c r="AA44" i="1"/>
  <c r="AB44" i="1" s="1"/>
  <c r="AA48" i="1"/>
  <c r="AB48" i="1" s="1"/>
  <c r="AA52" i="1"/>
  <c r="AB52" i="1" s="1"/>
  <c r="AA56" i="1"/>
  <c r="AB56" i="1" s="1"/>
  <c r="AA60" i="1"/>
  <c r="AB60" i="1" s="1"/>
  <c r="AA64" i="1"/>
  <c r="AA68" i="1"/>
  <c r="AB68" i="1" s="1"/>
  <c r="AA72" i="1"/>
  <c r="AB72" i="1" s="1"/>
  <c r="AA76" i="1"/>
  <c r="AB76" i="1" s="1"/>
  <c r="AA80" i="1"/>
  <c r="AB80" i="1" s="1"/>
  <c r="AA84" i="1"/>
  <c r="AB84" i="1" s="1"/>
  <c r="AA88" i="1"/>
  <c r="AB88" i="1" s="1"/>
  <c r="AA92" i="1"/>
  <c r="AB92" i="1" s="1"/>
  <c r="AA96" i="1"/>
  <c r="AB96" i="1" s="1"/>
  <c r="AA100" i="1"/>
  <c r="AB100" i="1" s="1"/>
  <c r="AA104" i="1"/>
  <c r="AB104" i="1" s="1"/>
  <c r="AA108" i="1"/>
  <c r="AB108" i="1" s="1"/>
  <c r="AA112" i="1"/>
  <c r="AB112" i="1" s="1"/>
  <c r="AA116" i="1"/>
  <c r="AB116" i="1" s="1"/>
  <c r="AA120" i="1"/>
  <c r="AB120" i="1" s="1"/>
  <c r="AA124" i="1"/>
  <c r="AB124" i="1" s="1"/>
  <c r="AA128" i="1"/>
  <c r="AB128" i="1" s="1"/>
  <c r="AA132" i="1"/>
  <c r="AB132" i="1" s="1"/>
  <c r="AA136" i="1"/>
  <c r="AB136" i="1" s="1"/>
  <c r="AA140" i="1"/>
  <c r="AB140" i="1" s="1"/>
  <c r="AA144" i="1"/>
  <c r="AB144" i="1" s="1"/>
  <c r="AA148" i="1"/>
  <c r="AB148" i="1" s="1"/>
  <c r="AA152" i="1"/>
  <c r="AB152" i="1" s="1"/>
  <c r="AA156" i="1"/>
  <c r="AB156" i="1" s="1"/>
  <c r="AA160" i="1"/>
  <c r="AB160" i="1" s="1"/>
  <c r="AA164" i="1"/>
  <c r="AB164" i="1" s="1"/>
  <c r="AA168" i="1"/>
  <c r="AB168" i="1" s="1"/>
  <c r="AA172" i="1"/>
  <c r="AB172" i="1" s="1"/>
  <c r="AA176" i="1"/>
  <c r="AB176" i="1" s="1"/>
  <c r="AA180" i="1"/>
  <c r="AB180" i="1" s="1"/>
  <c r="AA184" i="1"/>
  <c r="AB184" i="1" s="1"/>
  <c r="AA188" i="1"/>
  <c r="AB188" i="1" s="1"/>
  <c r="AA192" i="1"/>
  <c r="AB192" i="1" s="1"/>
  <c r="AA196" i="1"/>
  <c r="AB196" i="1" s="1"/>
  <c r="AA200" i="1"/>
  <c r="AB200" i="1" s="1"/>
  <c r="AA204" i="1"/>
  <c r="AB204" i="1" s="1"/>
  <c r="AA208" i="1"/>
  <c r="AB208" i="1" s="1"/>
  <c r="AA212" i="1"/>
  <c r="AB212" i="1" s="1"/>
  <c r="AA216" i="1"/>
  <c r="AB216" i="1" s="1"/>
  <c r="AA220" i="1"/>
  <c r="AB220" i="1" s="1"/>
  <c r="AA224" i="1"/>
  <c r="AB224" i="1" s="1"/>
  <c r="AA228" i="1"/>
  <c r="AB228" i="1" s="1"/>
  <c r="AA232" i="1"/>
  <c r="AB232" i="1" s="1"/>
  <c r="AA236" i="1"/>
  <c r="AB236" i="1" s="1"/>
  <c r="AA240" i="1"/>
  <c r="AB240" i="1" s="1"/>
  <c r="AA244" i="1"/>
  <c r="AB244" i="1" s="1"/>
  <c r="AA248" i="1"/>
  <c r="AB248" i="1" s="1"/>
  <c r="AA252" i="1"/>
  <c r="AB252" i="1" s="1"/>
  <c r="AA256" i="1"/>
  <c r="AB256" i="1" s="1"/>
  <c r="AA260" i="1"/>
  <c r="AB260" i="1" s="1"/>
  <c r="AA264" i="1"/>
  <c r="AB264" i="1" s="1"/>
  <c r="AA268" i="1"/>
  <c r="AB268" i="1" s="1"/>
  <c r="AA272" i="1"/>
  <c r="AB272" i="1" s="1"/>
  <c r="AA276" i="1"/>
  <c r="AB276" i="1" s="1"/>
  <c r="AA280" i="1"/>
  <c r="AB280" i="1" s="1"/>
  <c r="AA284" i="1"/>
  <c r="AB284" i="1" s="1"/>
  <c r="AA288" i="1"/>
  <c r="AB288" i="1" s="1"/>
  <c r="AA292" i="1"/>
  <c r="AB292" i="1" s="1"/>
  <c r="AA296" i="1"/>
  <c r="AB296" i="1" s="1"/>
  <c r="AA300" i="1"/>
  <c r="AB300" i="1" s="1"/>
  <c r="AA304" i="1"/>
  <c r="AB304" i="1" s="1"/>
  <c r="AA308" i="1"/>
  <c r="AB308" i="1" s="1"/>
  <c r="AA312" i="1"/>
  <c r="AB312" i="1" s="1"/>
  <c r="AA316" i="1"/>
  <c r="AB316" i="1" s="1"/>
  <c r="AA320" i="1"/>
  <c r="AB320" i="1" s="1"/>
  <c r="AA324" i="1"/>
  <c r="AB324" i="1" s="1"/>
  <c r="AA328" i="1"/>
  <c r="AB328" i="1" s="1"/>
  <c r="AA332" i="1"/>
  <c r="AB332" i="1" s="1"/>
  <c r="AA336" i="1"/>
  <c r="AB336" i="1" s="1"/>
  <c r="AA340" i="1"/>
  <c r="AB340" i="1" s="1"/>
  <c r="AA344" i="1"/>
  <c r="AB344" i="1" s="1"/>
  <c r="AA348" i="1"/>
  <c r="AB348" i="1" s="1"/>
  <c r="AA352" i="1"/>
  <c r="AB352" i="1" s="1"/>
  <c r="AA356" i="1"/>
  <c r="AB356" i="1" s="1"/>
  <c r="AA97" i="1"/>
  <c r="AB97" i="1" s="1"/>
  <c r="AA101" i="1"/>
  <c r="AB101" i="1" s="1"/>
  <c r="AA105" i="1"/>
  <c r="AB105" i="1" s="1"/>
  <c r="AA109" i="1"/>
  <c r="AB109" i="1" s="1"/>
  <c r="AA113" i="1"/>
  <c r="AB113" i="1" s="1"/>
  <c r="AA117" i="1"/>
  <c r="AB117" i="1" s="1"/>
  <c r="AA121" i="1"/>
  <c r="AB121" i="1" s="1"/>
  <c r="AA125" i="1"/>
  <c r="AB125" i="1" s="1"/>
  <c r="AA129" i="1"/>
  <c r="AB129" i="1" s="1"/>
  <c r="AA133" i="1"/>
  <c r="AB133" i="1" s="1"/>
  <c r="AA137" i="1"/>
  <c r="AB137" i="1" s="1"/>
  <c r="AA141" i="1"/>
  <c r="AB141" i="1" s="1"/>
  <c r="AA145" i="1"/>
  <c r="AB145" i="1" s="1"/>
  <c r="AA149" i="1"/>
  <c r="AB149" i="1" s="1"/>
  <c r="AA153" i="1"/>
  <c r="AB153" i="1" s="1"/>
  <c r="AA157" i="1"/>
  <c r="AB157" i="1" s="1"/>
  <c r="AA161" i="1"/>
  <c r="AB161" i="1" s="1"/>
  <c r="AA165" i="1"/>
  <c r="AB165" i="1" s="1"/>
  <c r="AA169" i="1"/>
  <c r="AB169" i="1" s="1"/>
  <c r="AA173" i="1"/>
  <c r="AB173" i="1" s="1"/>
  <c r="AA177" i="1"/>
  <c r="AB177" i="1" s="1"/>
  <c r="AA181" i="1"/>
  <c r="AB181" i="1" s="1"/>
  <c r="AA185" i="1"/>
  <c r="AB185" i="1" s="1"/>
  <c r="AA189" i="1"/>
  <c r="AB189" i="1" s="1"/>
  <c r="AA193" i="1"/>
  <c r="AB193" i="1" s="1"/>
  <c r="AA197" i="1"/>
  <c r="AB197" i="1" s="1"/>
  <c r="AA201" i="1"/>
  <c r="AB201" i="1" s="1"/>
  <c r="AA205" i="1"/>
  <c r="AB205" i="1" s="1"/>
  <c r="AA209" i="1"/>
  <c r="AB209" i="1" s="1"/>
  <c r="AA213" i="1"/>
  <c r="AB213" i="1" s="1"/>
  <c r="AA217" i="1"/>
  <c r="AB217" i="1" s="1"/>
  <c r="AA221" i="1"/>
  <c r="AB221" i="1" s="1"/>
  <c r="AA225" i="1"/>
  <c r="AB225" i="1" s="1"/>
  <c r="AA229" i="1"/>
  <c r="AB229" i="1" s="1"/>
  <c r="AA233" i="1"/>
  <c r="AB233" i="1" s="1"/>
  <c r="AA237" i="1"/>
  <c r="AB237" i="1" s="1"/>
  <c r="AA241" i="1"/>
  <c r="AB241" i="1" s="1"/>
  <c r="AA245" i="1"/>
  <c r="AB245" i="1" s="1"/>
  <c r="AA249" i="1"/>
  <c r="AB249" i="1" s="1"/>
  <c r="AA253" i="1"/>
  <c r="AB253" i="1" s="1"/>
  <c r="AA257" i="1"/>
  <c r="AB257" i="1" s="1"/>
  <c r="AA261" i="1"/>
  <c r="AB261" i="1" s="1"/>
  <c r="AA265" i="1"/>
  <c r="AB265" i="1" s="1"/>
  <c r="AA269" i="1"/>
  <c r="AB269" i="1" s="1"/>
  <c r="AA273" i="1"/>
  <c r="AB273" i="1" s="1"/>
  <c r="AA277" i="1"/>
  <c r="AB277" i="1" s="1"/>
  <c r="AA281" i="1"/>
  <c r="AB281" i="1" s="1"/>
  <c r="AA285" i="1"/>
  <c r="AB285" i="1" s="1"/>
  <c r="AA289" i="1"/>
  <c r="AB289" i="1" s="1"/>
  <c r="AA293" i="1"/>
  <c r="AB293" i="1" s="1"/>
  <c r="AA297" i="1"/>
  <c r="AB297" i="1" s="1"/>
  <c r="AA301" i="1"/>
  <c r="AB301" i="1" s="1"/>
  <c r="AA305" i="1"/>
  <c r="AB305" i="1" s="1"/>
  <c r="AA309" i="1"/>
  <c r="AB309" i="1" s="1"/>
  <c r="AA313" i="1"/>
  <c r="AB313" i="1" s="1"/>
  <c r="AA317" i="1"/>
  <c r="AB317" i="1" s="1"/>
  <c r="AA321" i="1"/>
  <c r="AB321" i="1" s="1"/>
  <c r="AA326" i="1"/>
  <c r="AB326" i="1" s="1"/>
  <c r="AA329" i="1"/>
  <c r="AB329" i="1" s="1"/>
  <c r="AA333" i="1"/>
  <c r="AB333" i="1" s="1"/>
  <c r="AA337" i="1"/>
  <c r="AB337" i="1" s="1"/>
  <c r="AA341" i="1"/>
  <c r="AB341" i="1" s="1"/>
  <c r="AA345" i="1"/>
  <c r="AB345" i="1" s="1"/>
  <c r="AA349" i="1"/>
  <c r="AB349" i="1" s="1"/>
  <c r="AA353" i="1"/>
  <c r="AB353" i="1" s="1"/>
  <c r="AA357" i="1"/>
  <c r="AB357" i="1" s="1"/>
  <c r="AA54" i="1"/>
  <c r="AB54" i="1" s="1"/>
  <c r="AA58" i="1"/>
  <c r="AB58" i="1" s="1"/>
  <c r="AA62" i="1"/>
  <c r="AB62" i="1" s="1"/>
  <c r="AA66" i="1"/>
  <c r="AB66" i="1" s="1"/>
  <c r="AA70" i="1"/>
  <c r="AB70" i="1" s="1"/>
  <c r="AA74" i="1"/>
  <c r="AB74" i="1" s="1"/>
  <c r="AA78" i="1"/>
  <c r="AB78" i="1" s="1"/>
  <c r="AA82" i="1"/>
  <c r="AB82" i="1" s="1"/>
  <c r="AA86" i="1"/>
  <c r="AB86" i="1" s="1"/>
  <c r="AA90" i="1"/>
  <c r="AB90" i="1" s="1"/>
  <c r="AA94" i="1"/>
  <c r="AB94" i="1" s="1"/>
  <c r="AA98" i="1"/>
  <c r="AB98" i="1" s="1"/>
  <c r="AA102" i="1"/>
  <c r="AB102" i="1" s="1"/>
  <c r="AA106" i="1"/>
  <c r="AB106" i="1" s="1"/>
  <c r="AA110" i="1"/>
  <c r="AB110" i="1" s="1"/>
  <c r="AA114" i="1"/>
  <c r="AB114" i="1" s="1"/>
  <c r="AA118" i="1"/>
  <c r="AB118" i="1" s="1"/>
  <c r="AA122" i="1"/>
  <c r="AB122" i="1" s="1"/>
  <c r="AA126" i="1"/>
  <c r="AB126" i="1" s="1"/>
  <c r="AA130" i="1"/>
  <c r="AB130" i="1" s="1"/>
  <c r="AA134" i="1"/>
  <c r="AB134" i="1" s="1"/>
  <c r="AA138" i="1"/>
  <c r="AB138" i="1" s="1"/>
  <c r="AA142" i="1"/>
  <c r="AB142" i="1" s="1"/>
  <c r="AA146" i="1"/>
  <c r="AB146" i="1" s="1"/>
  <c r="AA150" i="1"/>
  <c r="AB150" i="1" s="1"/>
  <c r="AA154" i="1"/>
  <c r="AB154" i="1" s="1"/>
  <c r="AA158" i="1"/>
  <c r="AB158" i="1" s="1"/>
  <c r="AA162" i="1"/>
  <c r="AB162" i="1" s="1"/>
  <c r="AA166" i="1"/>
  <c r="AB166" i="1" s="1"/>
  <c r="AA170" i="1"/>
  <c r="AB170" i="1" s="1"/>
  <c r="AA174" i="1"/>
  <c r="AB174" i="1" s="1"/>
  <c r="AA178" i="1"/>
  <c r="AB178" i="1" s="1"/>
  <c r="AA182" i="1"/>
  <c r="AB182" i="1" s="1"/>
  <c r="AA186" i="1"/>
  <c r="AB186" i="1" s="1"/>
  <c r="AA190" i="1"/>
  <c r="AB190" i="1" s="1"/>
  <c r="AA194" i="1"/>
  <c r="AB194" i="1" s="1"/>
  <c r="AA198" i="1"/>
  <c r="AB198" i="1" s="1"/>
  <c r="AA202" i="1"/>
  <c r="AB202" i="1" s="1"/>
  <c r="AA206" i="1"/>
  <c r="AB206" i="1" s="1"/>
  <c r="AA210" i="1"/>
  <c r="AB210" i="1" s="1"/>
  <c r="AA214" i="1"/>
  <c r="AB214" i="1" s="1"/>
  <c r="AA218" i="1"/>
  <c r="AB218" i="1" s="1"/>
  <c r="AA222" i="1"/>
  <c r="AB222" i="1" s="1"/>
  <c r="AA226" i="1"/>
  <c r="AB226" i="1" s="1"/>
  <c r="AA230" i="1"/>
  <c r="AB230" i="1" s="1"/>
  <c r="AA234" i="1"/>
  <c r="AB234" i="1" s="1"/>
  <c r="AA238" i="1"/>
  <c r="AB238" i="1" s="1"/>
  <c r="AA242" i="1"/>
  <c r="AB242" i="1" s="1"/>
  <c r="AA246" i="1"/>
  <c r="AB246" i="1" s="1"/>
  <c r="AA250" i="1"/>
  <c r="AB250" i="1" s="1"/>
  <c r="AA254" i="1"/>
  <c r="AB254" i="1" s="1"/>
  <c r="AA258" i="1"/>
  <c r="AB258" i="1" s="1"/>
  <c r="AA262" i="1"/>
  <c r="AB262" i="1" s="1"/>
  <c r="AA266" i="1"/>
  <c r="AB266" i="1" s="1"/>
  <c r="AA270" i="1"/>
  <c r="AB270" i="1" s="1"/>
  <c r="AA274" i="1"/>
  <c r="AB274" i="1" s="1"/>
  <c r="AA278" i="1"/>
  <c r="AB278" i="1" s="1"/>
  <c r="AA282" i="1"/>
  <c r="AB282" i="1" s="1"/>
  <c r="AA286" i="1"/>
  <c r="AB286" i="1" s="1"/>
  <c r="AA290" i="1"/>
  <c r="AB290" i="1" s="1"/>
  <c r="AA294" i="1"/>
  <c r="AB294" i="1" s="1"/>
  <c r="AA298" i="1"/>
  <c r="AA302" i="1"/>
  <c r="AB302" i="1" s="1"/>
  <c r="AA306" i="1"/>
  <c r="AB306" i="1" s="1"/>
  <c r="AA310" i="1"/>
  <c r="AB310" i="1" s="1"/>
  <c r="AA314" i="1"/>
  <c r="AB314" i="1" s="1"/>
  <c r="AA318" i="1"/>
  <c r="AB318" i="1" s="1"/>
  <c r="AA322" i="1"/>
  <c r="AB322" i="1" s="1"/>
  <c r="AA325" i="1"/>
  <c r="AB325" i="1" s="1"/>
  <c r="AA330" i="1"/>
  <c r="AB330" i="1" s="1"/>
  <c r="AA334" i="1"/>
  <c r="AB334" i="1" s="1"/>
  <c r="AA338" i="1"/>
  <c r="AB338" i="1" s="1"/>
  <c r="AA342" i="1"/>
  <c r="AB342" i="1" s="1"/>
  <c r="AA346" i="1"/>
  <c r="AB346" i="1" s="1"/>
  <c r="AA350" i="1"/>
  <c r="AB350" i="1" s="1"/>
  <c r="AA354" i="1"/>
  <c r="AB354" i="1" s="1"/>
  <c r="AA2" i="1"/>
  <c r="AA358" i="1" l="1"/>
  <c r="AB3" i="1"/>
  <c r="AB2" i="1"/>
  <c r="AB64" i="1"/>
  <c r="AD64" i="1" s="1"/>
  <c r="AB49" i="1"/>
  <c r="AD49" i="1" s="1"/>
  <c r="AB26" i="1"/>
  <c r="AB298" i="1"/>
  <c r="AD298" i="1" s="1"/>
  <c r="AE298" i="1" s="1"/>
  <c r="AM298" i="1" s="1"/>
  <c r="AD342" i="1"/>
  <c r="AE342" i="1" s="1"/>
  <c r="AM342" i="1" s="1"/>
  <c r="AD338" i="1"/>
  <c r="AE338" i="1" s="1"/>
  <c r="AM338" i="1" s="1"/>
  <c r="AD306" i="1"/>
  <c r="AE306" i="1" s="1"/>
  <c r="AM306" i="1" s="1"/>
  <c r="AD290" i="1"/>
  <c r="AE290" i="1" s="1"/>
  <c r="AM290" i="1" s="1"/>
  <c r="AD258" i="1"/>
  <c r="AE258" i="1" s="1"/>
  <c r="AM258" i="1" s="1"/>
  <c r="AD226" i="1"/>
  <c r="AE226" i="1" s="1"/>
  <c r="AM226" i="1" s="1"/>
  <c r="AD194" i="1"/>
  <c r="AE194" i="1" s="1"/>
  <c r="AM194" i="1" s="1"/>
  <c r="AD2" i="1"/>
  <c r="AE2" i="1" s="1"/>
  <c r="AD350" i="1"/>
  <c r="AE350" i="1" s="1"/>
  <c r="AM350" i="1" s="1"/>
  <c r="AD334" i="1"/>
  <c r="AE334" i="1" s="1"/>
  <c r="AM334" i="1" s="1"/>
  <c r="AD318" i="1"/>
  <c r="AE318" i="1" s="1"/>
  <c r="AM318" i="1" s="1"/>
  <c r="AD302" i="1"/>
  <c r="AE302" i="1" s="1"/>
  <c r="AM302" i="1" s="1"/>
  <c r="AD286" i="1"/>
  <c r="AE286" i="1" s="1"/>
  <c r="AM286" i="1" s="1"/>
  <c r="AD270" i="1"/>
  <c r="AE270" i="1" s="1"/>
  <c r="AM270" i="1" s="1"/>
  <c r="AD254" i="1"/>
  <c r="AE254" i="1" s="1"/>
  <c r="AM254" i="1" s="1"/>
  <c r="AD238" i="1"/>
  <c r="AE238" i="1" s="1"/>
  <c r="AM238" i="1" s="1"/>
  <c r="AD222" i="1"/>
  <c r="AE222" i="1" s="1"/>
  <c r="AM222" i="1" s="1"/>
  <c r="AD206" i="1"/>
  <c r="AE206" i="1" s="1"/>
  <c r="AM206" i="1" s="1"/>
  <c r="AD190" i="1"/>
  <c r="AE190" i="1" s="1"/>
  <c r="AM190" i="1" s="1"/>
  <c r="AD174" i="1"/>
  <c r="AE174" i="1" s="1"/>
  <c r="AM174" i="1" s="1"/>
  <c r="AD158" i="1"/>
  <c r="AE158" i="1" s="1"/>
  <c r="AM158" i="1" s="1"/>
  <c r="AD142" i="1"/>
  <c r="AE142" i="1" s="1"/>
  <c r="AM142" i="1" s="1"/>
  <c r="AD126" i="1"/>
  <c r="AE126" i="1" s="1"/>
  <c r="AM126" i="1" s="1"/>
  <c r="AD110" i="1"/>
  <c r="AE110" i="1" s="1"/>
  <c r="AM110" i="1" s="1"/>
  <c r="AD94" i="1"/>
  <c r="AE94" i="1" s="1"/>
  <c r="AM94" i="1" s="1"/>
  <c r="AD78" i="1"/>
  <c r="AE78" i="1" s="1"/>
  <c r="AM78" i="1" s="1"/>
  <c r="AD62" i="1"/>
  <c r="AE62" i="1" s="1"/>
  <c r="AM62" i="1" s="1"/>
  <c r="AD353" i="1"/>
  <c r="AE353" i="1" s="1"/>
  <c r="AM353" i="1" s="1"/>
  <c r="AD337" i="1"/>
  <c r="AE337" i="1" s="1"/>
  <c r="AM337" i="1" s="1"/>
  <c r="AD321" i="1"/>
  <c r="AE321" i="1" s="1"/>
  <c r="AM321" i="1" s="1"/>
  <c r="AD305" i="1"/>
  <c r="AE305" i="1" s="1"/>
  <c r="AM305" i="1" s="1"/>
  <c r="AD289" i="1"/>
  <c r="AE289" i="1" s="1"/>
  <c r="AM289" i="1" s="1"/>
  <c r="AD273" i="1"/>
  <c r="AE273" i="1" s="1"/>
  <c r="AM273" i="1" s="1"/>
  <c r="AD257" i="1"/>
  <c r="AE257" i="1" s="1"/>
  <c r="AM257" i="1" s="1"/>
  <c r="AD241" i="1"/>
  <c r="AE241" i="1" s="1"/>
  <c r="AM241" i="1" s="1"/>
  <c r="AD225" i="1"/>
  <c r="AE225" i="1" s="1"/>
  <c r="AM225" i="1" s="1"/>
  <c r="AD209" i="1"/>
  <c r="AE209" i="1" s="1"/>
  <c r="AM209" i="1" s="1"/>
  <c r="AD193" i="1"/>
  <c r="AE193" i="1" s="1"/>
  <c r="AM193" i="1" s="1"/>
  <c r="AD177" i="1"/>
  <c r="AE177" i="1" s="1"/>
  <c r="AM177" i="1" s="1"/>
  <c r="AD161" i="1"/>
  <c r="AE161" i="1" s="1"/>
  <c r="AM161" i="1" s="1"/>
  <c r="AD145" i="1"/>
  <c r="AE145" i="1" s="1"/>
  <c r="AM145" i="1" s="1"/>
  <c r="AD129" i="1"/>
  <c r="AE129" i="1" s="1"/>
  <c r="AM129" i="1" s="1"/>
  <c r="AD113" i="1"/>
  <c r="AE113" i="1" s="1"/>
  <c r="AM113" i="1" s="1"/>
  <c r="AD97" i="1"/>
  <c r="AE97" i="1" s="1"/>
  <c r="AM97" i="1" s="1"/>
  <c r="AD344" i="1"/>
  <c r="AE344" i="1" s="1"/>
  <c r="AM344" i="1" s="1"/>
  <c r="AD328" i="1"/>
  <c r="AE328" i="1" s="1"/>
  <c r="AM328" i="1" s="1"/>
  <c r="AD312" i="1"/>
  <c r="AE312" i="1" s="1"/>
  <c r="AM312" i="1" s="1"/>
  <c r="AD296" i="1"/>
  <c r="AE296" i="1" s="1"/>
  <c r="AM296" i="1" s="1"/>
  <c r="AD280" i="1"/>
  <c r="AE280" i="1" s="1"/>
  <c r="AM280" i="1" s="1"/>
  <c r="AD264" i="1"/>
  <c r="AE264" i="1" s="1"/>
  <c r="AM264" i="1" s="1"/>
  <c r="AD248" i="1"/>
  <c r="AE248" i="1" s="1"/>
  <c r="AM248" i="1" s="1"/>
  <c r="AD232" i="1"/>
  <c r="AE232" i="1" s="1"/>
  <c r="AM232" i="1" s="1"/>
  <c r="AD216" i="1"/>
  <c r="AE216" i="1" s="1"/>
  <c r="AM216" i="1" s="1"/>
  <c r="AD200" i="1"/>
  <c r="AE200" i="1" s="1"/>
  <c r="AM200" i="1" s="1"/>
  <c r="AD184" i="1"/>
  <c r="AE184" i="1" s="1"/>
  <c r="AM184" i="1" s="1"/>
  <c r="AD168" i="1"/>
  <c r="AE168" i="1" s="1"/>
  <c r="AM168" i="1" s="1"/>
  <c r="AD152" i="1"/>
  <c r="AE152" i="1" s="1"/>
  <c r="AM152" i="1" s="1"/>
  <c r="AD136" i="1"/>
  <c r="AE136" i="1" s="1"/>
  <c r="AM136" i="1" s="1"/>
  <c r="AD120" i="1"/>
  <c r="AE120" i="1" s="1"/>
  <c r="AM120" i="1" s="1"/>
  <c r="AD104" i="1"/>
  <c r="AE104" i="1" s="1"/>
  <c r="AM104" i="1" s="1"/>
  <c r="AD88" i="1"/>
  <c r="AE88" i="1" s="1"/>
  <c r="AM88" i="1" s="1"/>
  <c r="AD72" i="1"/>
  <c r="AE72" i="1" s="1"/>
  <c r="AM72" i="1" s="1"/>
  <c r="AD56" i="1"/>
  <c r="AE56" i="1" s="1"/>
  <c r="AM56" i="1" s="1"/>
  <c r="AD40" i="1"/>
  <c r="AE40" i="1" s="1"/>
  <c r="AM40" i="1" s="1"/>
  <c r="AD46" i="1"/>
  <c r="AE46" i="1" s="1"/>
  <c r="AM46" i="1" s="1"/>
  <c r="AD30" i="1"/>
  <c r="AE30" i="1" s="1"/>
  <c r="AM30" i="1" s="1"/>
  <c r="AD14" i="1"/>
  <c r="AE14" i="1" s="1"/>
  <c r="AM14" i="1" s="1"/>
  <c r="AD89" i="1"/>
  <c r="AE89" i="1" s="1"/>
  <c r="AM89" i="1" s="1"/>
  <c r="AD73" i="1"/>
  <c r="AE73" i="1" s="1"/>
  <c r="AM73" i="1" s="1"/>
  <c r="AD57" i="1"/>
  <c r="AE57" i="1" s="1"/>
  <c r="AM57" i="1" s="1"/>
  <c r="AD41" i="1"/>
  <c r="AE41" i="1" s="1"/>
  <c r="AM41" i="1" s="1"/>
  <c r="AD25" i="1"/>
  <c r="AE25" i="1" s="1"/>
  <c r="AM25" i="1" s="1"/>
  <c r="AD9" i="1"/>
  <c r="AE9" i="1" s="1"/>
  <c r="AM9" i="1" s="1"/>
  <c r="AD20" i="1"/>
  <c r="AE20" i="1" s="1"/>
  <c r="AM20" i="1" s="1"/>
  <c r="AD4" i="1"/>
  <c r="AE4" i="1" s="1"/>
  <c r="AM4" i="1" s="1"/>
  <c r="AD355" i="1"/>
  <c r="AE355" i="1" s="1"/>
  <c r="AM355" i="1" s="1"/>
  <c r="AD339" i="1"/>
  <c r="AE339" i="1" s="1"/>
  <c r="AM339" i="1" s="1"/>
  <c r="AD323" i="1"/>
  <c r="AE323" i="1" s="1"/>
  <c r="AM323" i="1" s="1"/>
  <c r="AD307" i="1"/>
  <c r="AE307" i="1" s="1"/>
  <c r="AM307" i="1" s="1"/>
  <c r="AD291" i="1"/>
  <c r="AE291" i="1" s="1"/>
  <c r="AM291" i="1" s="1"/>
  <c r="AD275" i="1"/>
  <c r="AE275" i="1" s="1"/>
  <c r="AM275" i="1" s="1"/>
  <c r="AD259" i="1"/>
  <c r="AE259" i="1" s="1"/>
  <c r="AM259" i="1" s="1"/>
  <c r="AD243" i="1"/>
  <c r="AE243" i="1" s="1"/>
  <c r="AM243" i="1" s="1"/>
  <c r="AD227" i="1"/>
  <c r="AE227" i="1" s="1"/>
  <c r="AM227" i="1" s="1"/>
  <c r="AD211" i="1"/>
  <c r="AE211" i="1" s="1"/>
  <c r="AM211" i="1" s="1"/>
  <c r="AD195" i="1"/>
  <c r="AE195" i="1" s="1"/>
  <c r="AM195" i="1" s="1"/>
  <c r="AD179" i="1"/>
  <c r="AE179" i="1" s="1"/>
  <c r="AM179" i="1" s="1"/>
  <c r="AD163" i="1"/>
  <c r="AE163" i="1" s="1"/>
  <c r="AM163" i="1" s="1"/>
  <c r="AD143" i="1"/>
  <c r="AE143" i="1" s="1"/>
  <c r="AM143" i="1" s="1"/>
  <c r="AD127" i="1"/>
  <c r="AE127" i="1" s="1"/>
  <c r="AM127" i="1" s="1"/>
  <c r="AD99" i="1"/>
  <c r="AE99" i="1" s="1"/>
  <c r="AM99" i="1" s="1"/>
  <c r="AD71" i="1"/>
  <c r="AE71" i="1" s="1"/>
  <c r="AM71" i="1" s="1"/>
  <c r="AD39" i="1"/>
  <c r="AE39" i="1" s="1"/>
  <c r="AM39" i="1" s="1"/>
  <c r="AD7" i="1"/>
  <c r="AE7" i="1" s="1"/>
  <c r="AM7" i="1" s="1"/>
  <c r="AD111" i="1"/>
  <c r="AE111" i="1" s="1"/>
  <c r="AM111" i="1" s="1"/>
  <c r="AD79" i="1"/>
  <c r="AE79" i="1" s="1"/>
  <c r="AM79" i="1" s="1"/>
  <c r="AD43" i="1"/>
  <c r="AE43" i="1" s="1"/>
  <c r="AM43" i="1" s="1"/>
  <c r="AD11" i="1"/>
  <c r="AE11" i="1" s="1"/>
  <c r="AM11" i="1" s="1"/>
  <c r="AD346" i="1"/>
  <c r="AE346" i="1" s="1"/>
  <c r="AM346" i="1" s="1"/>
  <c r="AD330" i="1"/>
  <c r="AE330" i="1" s="1"/>
  <c r="AM330" i="1" s="1"/>
  <c r="AD314" i="1"/>
  <c r="AE314" i="1" s="1"/>
  <c r="AM314" i="1" s="1"/>
  <c r="AD282" i="1"/>
  <c r="AE282" i="1" s="1"/>
  <c r="AM282" i="1" s="1"/>
  <c r="AD266" i="1"/>
  <c r="AE266" i="1" s="1"/>
  <c r="AM266" i="1" s="1"/>
  <c r="AD250" i="1"/>
  <c r="AE250" i="1" s="1"/>
  <c r="AM250" i="1" s="1"/>
  <c r="AD234" i="1"/>
  <c r="AE234" i="1" s="1"/>
  <c r="AM234" i="1" s="1"/>
  <c r="AD218" i="1"/>
  <c r="AE218" i="1" s="1"/>
  <c r="AM218" i="1" s="1"/>
  <c r="AD202" i="1"/>
  <c r="AE202" i="1" s="1"/>
  <c r="AM202" i="1" s="1"/>
  <c r="AD186" i="1"/>
  <c r="AE186" i="1" s="1"/>
  <c r="AM186" i="1" s="1"/>
  <c r="AD170" i="1"/>
  <c r="AE170" i="1" s="1"/>
  <c r="AM170" i="1" s="1"/>
  <c r="AD154" i="1"/>
  <c r="AE154" i="1" s="1"/>
  <c r="AM154" i="1" s="1"/>
  <c r="AD138" i="1"/>
  <c r="AE138" i="1" s="1"/>
  <c r="AM138" i="1" s="1"/>
  <c r="AD122" i="1"/>
  <c r="AE122" i="1" s="1"/>
  <c r="AM122" i="1" s="1"/>
  <c r="AD106" i="1"/>
  <c r="AE106" i="1" s="1"/>
  <c r="AM106" i="1" s="1"/>
  <c r="AD90" i="1"/>
  <c r="AE90" i="1" s="1"/>
  <c r="AM90" i="1" s="1"/>
  <c r="AD74" i="1"/>
  <c r="AE74" i="1" s="1"/>
  <c r="AM74" i="1" s="1"/>
  <c r="AD58" i="1"/>
  <c r="AE58" i="1" s="1"/>
  <c r="AM58" i="1" s="1"/>
  <c r="AD349" i="1"/>
  <c r="AE349" i="1" s="1"/>
  <c r="AM349" i="1" s="1"/>
  <c r="AD333" i="1"/>
  <c r="AE333" i="1" s="1"/>
  <c r="AM333" i="1" s="1"/>
  <c r="AD317" i="1"/>
  <c r="AE317" i="1" s="1"/>
  <c r="AM317" i="1" s="1"/>
  <c r="AD301" i="1"/>
  <c r="AE301" i="1" s="1"/>
  <c r="AM301" i="1" s="1"/>
  <c r="AD285" i="1"/>
  <c r="AE285" i="1" s="1"/>
  <c r="AM285" i="1" s="1"/>
  <c r="AD269" i="1"/>
  <c r="AE269" i="1" s="1"/>
  <c r="AM269" i="1" s="1"/>
  <c r="AD253" i="1"/>
  <c r="AE253" i="1" s="1"/>
  <c r="AM253" i="1" s="1"/>
  <c r="AD237" i="1"/>
  <c r="AE237" i="1" s="1"/>
  <c r="AM237" i="1" s="1"/>
  <c r="AD221" i="1"/>
  <c r="AE221" i="1" s="1"/>
  <c r="AM221" i="1" s="1"/>
  <c r="AD205" i="1"/>
  <c r="AE205" i="1" s="1"/>
  <c r="AM205" i="1" s="1"/>
  <c r="AD189" i="1"/>
  <c r="AE189" i="1" s="1"/>
  <c r="AM189" i="1" s="1"/>
  <c r="AD173" i="1"/>
  <c r="AE173" i="1" s="1"/>
  <c r="AM173" i="1" s="1"/>
  <c r="AD157" i="1"/>
  <c r="AE157" i="1" s="1"/>
  <c r="AM157" i="1" s="1"/>
  <c r="AD141" i="1"/>
  <c r="AE141" i="1" s="1"/>
  <c r="AM141" i="1" s="1"/>
  <c r="AD125" i="1"/>
  <c r="AE125" i="1" s="1"/>
  <c r="AM125" i="1" s="1"/>
  <c r="AD109" i="1"/>
  <c r="AE109" i="1" s="1"/>
  <c r="AM109" i="1" s="1"/>
  <c r="AD356" i="1"/>
  <c r="AE356" i="1" s="1"/>
  <c r="AM356" i="1" s="1"/>
  <c r="AD340" i="1"/>
  <c r="AE340" i="1" s="1"/>
  <c r="AM340" i="1" s="1"/>
  <c r="AD324" i="1"/>
  <c r="AE324" i="1" s="1"/>
  <c r="AM324" i="1" s="1"/>
  <c r="AD308" i="1"/>
  <c r="AE308" i="1" s="1"/>
  <c r="AM308" i="1" s="1"/>
  <c r="AD292" i="1"/>
  <c r="AE292" i="1" s="1"/>
  <c r="AM292" i="1" s="1"/>
  <c r="AD276" i="1"/>
  <c r="AE276" i="1" s="1"/>
  <c r="AM276" i="1" s="1"/>
  <c r="AD260" i="1"/>
  <c r="AE260" i="1" s="1"/>
  <c r="AM260" i="1" s="1"/>
  <c r="AD244" i="1"/>
  <c r="AE244" i="1" s="1"/>
  <c r="AM244" i="1" s="1"/>
  <c r="AD228" i="1"/>
  <c r="AE228" i="1" s="1"/>
  <c r="AM228" i="1" s="1"/>
  <c r="AD212" i="1"/>
  <c r="AE212" i="1" s="1"/>
  <c r="AM212" i="1" s="1"/>
  <c r="AD196" i="1"/>
  <c r="AE196" i="1" s="1"/>
  <c r="AM196" i="1" s="1"/>
  <c r="AD180" i="1"/>
  <c r="AE180" i="1" s="1"/>
  <c r="AM180" i="1" s="1"/>
  <c r="AD164" i="1"/>
  <c r="AE164" i="1" s="1"/>
  <c r="AM164" i="1" s="1"/>
  <c r="AD148" i="1"/>
  <c r="AE148" i="1" s="1"/>
  <c r="AM148" i="1" s="1"/>
  <c r="AD132" i="1"/>
  <c r="AE132" i="1" s="1"/>
  <c r="AM132" i="1" s="1"/>
  <c r="AD116" i="1"/>
  <c r="AE116" i="1" s="1"/>
  <c r="AM116" i="1" s="1"/>
  <c r="AD100" i="1"/>
  <c r="AE100" i="1" s="1"/>
  <c r="AM100" i="1" s="1"/>
  <c r="AD84" i="1"/>
  <c r="AE84" i="1" s="1"/>
  <c r="AM84" i="1" s="1"/>
  <c r="AD68" i="1"/>
  <c r="AE68" i="1" s="1"/>
  <c r="AD52" i="1"/>
  <c r="AE52" i="1" s="1"/>
  <c r="AM52" i="1" s="1"/>
  <c r="AD36" i="1"/>
  <c r="AE36" i="1" s="1"/>
  <c r="AM36" i="1" s="1"/>
  <c r="AD42" i="1"/>
  <c r="AE42" i="1" s="1"/>
  <c r="AM42" i="1" s="1"/>
  <c r="AD26" i="1"/>
  <c r="AE26" i="1" s="1"/>
  <c r="AD10" i="1"/>
  <c r="AE10" i="1" s="1"/>
  <c r="AM10" i="1" s="1"/>
  <c r="AD85" i="1"/>
  <c r="AE85" i="1" s="1"/>
  <c r="AM85" i="1" s="1"/>
  <c r="AD69" i="1"/>
  <c r="AE69" i="1" s="1"/>
  <c r="AM69" i="1" s="1"/>
  <c r="AD53" i="1"/>
  <c r="AE53" i="1" s="1"/>
  <c r="AM53" i="1" s="1"/>
  <c r="AD37" i="1"/>
  <c r="AE37" i="1" s="1"/>
  <c r="AM37" i="1" s="1"/>
  <c r="AD21" i="1"/>
  <c r="AE21" i="1" s="1"/>
  <c r="AM21" i="1" s="1"/>
  <c r="AD5" i="1"/>
  <c r="AE5" i="1" s="1"/>
  <c r="AM5" i="1" s="1"/>
  <c r="AD16" i="1"/>
  <c r="AE16" i="1" s="1"/>
  <c r="AM16" i="1" s="1"/>
  <c r="AD351" i="1"/>
  <c r="AE351" i="1" s="1"/>
  <c r="AM351" i="1" s="1"/>
  <c r="AD335" i="1"/>
  <c r="AE335" i="1" s="1"/>
  <c r="AM335" i="1" s="1"/>
  <c r="AD319" i="1"/>
  <c r="AE319" i="1" s="1"/>
  <c r="AM319" i="1" s="1"/>
  <c r="AD303" i="1"/>
  <c r="AE303" i="1" s="1"/>
  <c r="AM303" i="1" s="1"/>
  <c r="AD287" i="1"/>
  <c r="AE287" i="1" s="1"/>
  <c r="AM287" i="1" s="1"/>
  <c r="AD271" i="1"/>
  <c r="AE271" i="1" s="1"/>
  <c r="AD255" i="1"/>
  <c r="AE255" i="1" s="1"/>
  <c r="AM255" i="1" s="1"/>
  <c r="AD239" i="1"/>
  <c r="AE239" i="1" s="1"/>
  <c r="AM239" i="1" s="1"/>
  <c r="AD223" i="1"/>
  <c r="AE223" i="1" s="1"/>
  <c r="AM223" i="1" s="1"/>
  <c r="AD207" i="1"/>
  <c r="AE207" i="1" s="1"/>
  <c r="AM207" i="1" s="1"/>
  <c r="AD191" i="1"/>
  <c r="AE191" i="1" s="1"/>
  <c r="AM191" i="1" s="1"/>
  <c r="AD175" i="1"/>
  <c r="AE175" i="1" s="1"/>
  <c r="AM175" i="1" s="1"/>
  <c r="AD159" i="1"/>
  <c r="AE159" i="1" s="1"/>
  <c r="AM159" i="1" s="1"/>
  <c r="AD139" i="1"/>
  <c r="AE139" i="1" s="1"/>
  <c r="AM139" i="1" s="1"/>
  <c r="AD119" i="1"/>
  <c r="AE119" i="1" s="1"/>
  <c r="AM119" i="1" s="1"/>
  <c r="AD91" i="1"/>
  <c r="AE91" i="1" s="1"/>
  <c r="AM91" i="1" s="1"/>
  <c r="AD63" i="1"/>
  <c r="AE63" i="1" s="1"/>
  <c r="AM63" i="1" s="1"/>
  <c r="AD31" i="1"/>
  <c r="AE31" i="1" s="1"/>
  <c r="AM31" i="1" s="1"/>
  <c r="AD103" i="1"/>
  <c r="AE103" i="1" s="1"/>
  <c r="AM103" i="1" s="1"/>
  <c r="AD67" i="1"/>
  <c r="AE67" i="1" s="1"/>
  <c r="AD35" i="1"/>
  <c r="AE35" i="1" s="1"/>
  <c r="AM35" i="1" s="1"/>
  <c r="AD3" i="1"/>
  <c r="AD325" i="1"/>
  <c r="AE325" i="1" s="1"/>
  <c r="AM325" i="1" s="1"/>
  <c r="AD294" i="1"/>
  <c r="AE294" i="1" s="1"/>
  <c r="AM294" i="1" s="1"/>
  <c r="AD278" i="1"/>
  <c r="AE278" i="1" s="1"/>
  <c r="AM278" i="1" s="1"/>
  <c r="AD262" i="1"/>
  <c r="AE262" i="1" s="1"/>
  <c r="AM262" i="1" s="1"/>
  <c r="AD246" i="1"/>
  <c r="AE246" i="1" s="1"/>
  <c r="AM246" i="1" s="1"/>
  <c r="AD230" i="1"/>
  <c r="AE230" i="1" s="1"/>
  <c r="AM230" i="1" s="1"/>
  <c r="AD214" i="1"/>
  <c r="AE214" i="1" s="1"/>
  <c r="AM214" i="1" s="1"/>
  <c r="AD198" i="1"/>
  <c r="AE198" i="1" s="1"/>
  <c r="AM198" i="1" s="1"/>
  <c r="AD182" i="1"/>
  <c r="AE182" i="1" s="1"/>
  <c r="AM182" i="1" s="1"/>
  <c r="AD166" i="1"/>
  <c r="AE166" i="1" s="1"/>
  <c r="AM166" i="1" s="1"/>
  <c r="AD150" i="1"/>
  <c r="AE150" i="1" s="1"/>
  <c r="AM150" i="1" s="1"/>
  <c r="AD134" i="1"/>
  <c r="AE134" i="1" s="1"/>
  <c r="AM134" i="1" s="1"/>
  <c r="AD118" i="1"/>
  <c r="AE118" i="1" s="1"/>
  <c r="AM118" i="1" s="1"/>
  <c r="AD102" i="1"/>
  <c r="AE102" i="1" s="1"/>
  <c r="AM102" i="1" s="1"/>
  <c r="AD86" i="1"/>
  <c r="AE86" i="1" s="1"/>
  <c r="AM86" i="1" s="1"/>
  <c r="AD70" i="1"/>
  <c r="AE70" i="1" s="1"/>
  <c r="AM70" i="1" s="1"/>
  <c r="AD54" i="1"/>
  <c r="AE54" i="1" s="1"/>
  <c r="AM54" i="1" s="1"/>
  <c r="AD345" i="1"/>
  <c r="AE345" i="1" s="1"/>
  <c r="AM345" i="1" s="1"/>
  <c r="AD329" i="1"/>
  <c r="AE329" i="1" s="1"/>
  <c r="AM329" i="1" s="1"/>
  <c r="AD313" i="1"/>
  <c r="AE313" i="1" s="1"/>
  <c r="AM313" i="1" s="1"/>
  <c r="AD297" i="1"/>
  <c r="AE297" i="1" s="1"/>
  <c r="AM297" i="1" s="1"/>
  <c r="AD281" i="1"/>
  <c r="AE281" i="1" s="1"/>
  <c r="AM281" i="1" s="1"/>
  <c r="AD265" i="1"/>
  <c r="AE265" i="1" s="1"/>
  <c r="AM265" i="1" s="1"/>
  <c r="AD249" i="1"/>
  <c r="AE249" i="1" s="1"/>
  <c r="AM249" i="1" s="1"/>
  <c r="AD233" i="1"/>
  <c r="AE233" i="1" s="1"/>
  <c r="AM233" i="1" s="1"/>
  <c r="AD217" i="1"/>
  <c r="AE217" i="1" s="1"/>
  <c r="AM217" i="1" s="1"/>
  <c r="AD201" i="1"/>
  <c r="AE201" i="1" s="1"/>
  <c r="AM201" i="1" s="1"/>
  <c r="AD185" i="1"/>
  <c r="AE185" i="1" s="1"/>
  <c r="AM185" i="1" s="1"/>
  <c r="AD169" i="1"/>
  <c r="AE169" i="1" s="1"/>
  <c r="AM169" i="1" s="1"/>
  <c r="AD153" i="1"/>
  <c r="AE153" i="1" s="1"/>
  <c r="AM153" i="1" s="1"/>
  <c r="AD137" i="1"/>
  <c r="AE137" i="1" s="1"/>
  <c r="AM137" i="1" s="1"/>
  <c r="AD121" i="1"/>
  <c r="AE121" i="1" s="1"/>
  <c r="AM121" i="1" s="1"/>
  <c r="AD105" i="1"/>
  <c r="AE105" i="1" s="1"/>
  <c r="AM105" i="1" s="1"/>
  <c r="AD352" i="1"/>
  <c r="AE352" i="1" s="1"/>
  <c r="AM352" i="1" s="1"/>
  <c r="AD336" i="1"/>
  <c r="AE336" i="1" s="1"/>
  <c r="AM336" i="1" s="1"/>
  <c r="AD320" i="1"/>
  <c r="AE320" i="1" s="1"/>
  <c r="AM320" i="1" s="1"/>
  <c r="AD304" i="1"/>
  <c r="AE304" i="1" s="1"/>
  <c r="AM304" i="1" s="1"/>
  <c r="AD288" i="1"/>
  <c r="AE288" i="1" s="1"/>
  <c r="AM288" i="1" s="1"/>
  <c r="AD272" i="1"/>
  <c r="AE272" i="1" s="1"/>
  <c r="AM272" i="1" s="1"/>
  <c r="AD256" i="1"/>
  <c r="AE256" i="1" s="1"/>
  <c r="AM256" i="1" s="1"/>
  <c r="AD240" i="1"/>
  <c r="AE240" i="1" s="1"/>
  <c r="AM240" i="1" s="1"/>
  <c r="AD224" i="1"/>
  <c r="AE224" i="1" s="1"/>
  <c r="AM224" i="1" s="1"/>
  <c r="AD208" i="1"/>
  <c r="AE208" i="1" s="1"/>
  <c r="AM208" i="1" s="1"/>
  <c r="AD192" i="1"/>
  <c r="AE192" i="1" s="1"/>
  <c r="AM192" i="1" s="1"/>
  <c r="AD176" i="1"/>
  <c r="AE176" i="1" s="1"/>
  <c r="AM176" i="1" s="1"/>
  <c r="AD160" i="1"/>
  <c r="AE160" i="1" s="1"/>
  <c r="AM160" i="1" s="1"/>
  <c r="AD144" i="1"/>
  <c r="AE144" i="1" s="1"/>
  <c r="AM144" i="1" s="1"/>
  <c r="AD128" i="1"/>
  <c r="AE128" i="1" s="1"/>
  <c r="AM128" i="1" s="1"/>
  <c r="AD112" i="1"/>
  <c r="AE112" i="1" s="1"/>
  <c r="AM112" i="1" s="1"/>
  <c r="AD96" i="1"/>
  <c r="AE96" i="1" s="1"/>
  <c r="AM96" i="1" s="1"/>
  <c r="AD80" i="1"/>
  <c r="AE80" i="1" s="1"/>
  <c r="AM80" i="1" s="1"/>
  <c r="AD48" i="1"/>
  <c r="AE48" i="1" s="1"/>
  <c r="AM48" i="1" s="1"/>
  <c r="AD32" i="1"/>
  <c r="AE32" i="1" s="1"/>
  <c r="AM32" i="1" s="1"/>
  <c r="AD38" i="1"/>
  <c r="AE38" i="1" s="1"/>
  <c r="AM38" i="1" s="1"/>
  <c r="AD22" i="1"/>
  <c r="AE22" i="1" s="1"/>
  <c r="AM22" i="1" s="1"/>
  <c r="AD6" i="1"/>
  <c r="AE6" i="1" s="1"/>
  <c r="AM6" i="1" s="1"/>
  <c r="AD81" i="1"/>
  <c r="AE81" i="1" s="1"/>
  <c r="AM81" i="1" s="1"/>
  <c r="AD65" i="1"/>
  <c r="AE65" i="1" s="1"/>
  <c r="AM65" i="1" s="1"/>
  <c r="AD33" i="1"/>
  <c r="AE33" i="1" s="1"/>
  <c r="AD17" i="1"/>
  <c r="AE17" i="1" s="1"/>
  <c r="AM17" i="1" s="1"/>
  <c r="AD28" i="1"/>
  <c r="AE28" i="1" s="1"/>
  <c r="AM28" i="1" s="1"/>
  <c r="AD12" i="1"/>
  <c r="AE12" i="1" s="1"/>
  <c r="AM12" i="1" s="1"/>
  <c r="AD347" i="1"/>
  <c r="AE347" i="1" s="1"/>
  <c r="AM347" i="1" s="1"/>
  <c r="AD331" i="1"/>
  <c r="AE331" i="1" s="1"/>
  <c r="AM331" i="1" s="1"/>
  <c r="AD315" i="1"/>
  <c r="AE315" i="1" s="1"/>
  <c r="AM315" i="1" s="1"/>
  <c r="AD299" i="1"/>
  <c r="AE299" i="1" s="1"/>
  <c r="AM299" i="1" s="1"/>
  <c r="AD283" i="1"/>
  <c r="AE283" i="1" s="1"/>
  <c r="AM283" i="1" s="1"/>
  <c r="AD267" i="1"/>
  <c r="AE267" i="1" s="1"/>
  <c r="AM267" i="1" s="1"/>
  <c r="AD251" i="1"/>
  <c r="AE251" i="1" s="1"/>
  <c r="AM251" i="1" s="1"/>
  <c r="AD235" i="1"/>
  <c r="AE235" i="1" s="1"/>
  <c r="AM235" i="1" s="1"/>
  <c r="AD219" i="1"/>
  <c r="AE219" i="1" s="1"/>
  <c r="AM219" i="1" s="1"/>
  <c r="AD203" i="1"/>
  <c r="AE203" i="1" s="1"/>
  <c r="AM203" i="1" s="1"/>
  <c r="AD187" i="1"/>
  <c r="AE187" i="1" s="1"/>
  <c r="AM187" i="1" s="1"/>
  <c r="AD171" i="1"/>
  <c r="AE171" i="1" s="1"/>
  <c r="AM171" i="1" s="1"/>
  <c r="AD151" i="1"/>
  <c r="AE151" i="1" s="1"/>
  <c r="AM151" i="1" s="1"/>
  <c r="AD135" i="1"/>
  <c r="AE135" i="1" s="1"/>
  <c r="AM135" i="1" s="1"/>
  <c r="AD115" i="1"/>
  <c r="AE115" i="1" s="1"/>
  <c r="AM115" i="1" s="1"/>
  <c r="AD83" i="1"/>
  <c r="AE83" i="1" s="1"/>
  <c r="AM83" i="1" s="1"/>
  <c r="AD55" i="1"/>
  <c r="AE55" i="1" s="1"/>
  <c r="AM55" i="1" s="1"/>
  <c r="AD23" i="1"/>
  <c r="AE23" i="1" s="1"/>
  <c r="AM23" i="1" s="1"/>
  <c r="AD155" i="1"/>
  <c r="AE155" i="1" s="1"/>
  <c r="AM155" i="1" s="1"/>
  <c r="AD95" i="1"/>
  <c r="AE95" i="1" s="1"/>
  <c r="AM95" i="1" s="1"/>
  <c r="AD59" i="1"/>
  <c r="AE59" i="1" s="1"/>
  <c r="AM59" i="1" s="1"/>
  <c r="AD27" i="1"/>
  <c r="AE27" i="1" s="1"/>
  <c r="AM27" i="1" s="1"/>
  <c r="AN390" i="1"/>
  <c r="AD310" i="1"/>
  <c r="AE310" i="1" s="1"/>
  <c r="AM310" i="1" s="1"/>
  <c r="AD354" i="1"/>
  <c r="AE354" i="1" s="1"/>
  <c r="AM354" i="1" s="1"/>
  <c r="AD322" i="1"/>
  <c r="AE322" i="1" s="1"/>
  <c r="AM322" i="1" s="1"/>
  <c r="AD274" i="1"/>
  <c r="AE274" i="1" s="1"/>
  <c r="AM274" i="1" s="1"/>
  <c r="AD242" i="1"/>
  <c r="AE242" i="1" s="1"/>
  <c r="AM242" i="1" s="1"/>
  <c r="AD210" i="1"/>
  <c r="AE210" i="1" s="1"/>
  <c r="AM210" i="1" s="1"/>
  <c r="AD178" i="1"/>
  <c r="AE178" i="1" s="1"/>
  <c r="AM178" i="1" s="1"/>
  <c r="AD162" i="1"/>
  <c r="AE162" i="1" s="1"/>
  <c r="AM162" i="1" s="1"/>
  <c r="AD146" i="1"/>
  <c r="AE146" i="1" s="1"/>
  <c r="AM146" i="1" s="1"/>
  <c r="AD130" i="1"/>
  <c r="AE130" i="1" s="1"/>
  <c r="AM130" i="1" s="1"/>
  <c r="AD114" i="1"/>
  <c r="AE114" i="1" s="1"/>
  <c r="AM114" i="1" s="1"/>
  <c r="AD98" i="1"/>
  <c r="AE98" i="1" s="1"/>
  <c r="AM98" i="1" s="1"/>
  <c r="AD82" i="1"/>
  <c r="AE82" i="1" s="1"/>
  <c r="AM82" i="1" s="1"/>
  <c r="AD66" i="1"/>
  <c r="AE66" i="1" s="1"/>
  <c r="AM66" i="1" s="1"/>
  <c r="AD357" i="1"/>
  <c r="AE357" i="1" s="1"/>
  <c r="AM357" i="1" s="1"/>
  <c r="AD341" i="1"/>
  <c r="AE341" i="1" s="1"/>
  <c r="AM341" i="1" s="1"/>
  <c r="AD326" i="1"/>
  <c r="AE326" i="1" s="1"/>
  <c r="AM326" i="1" s="1"/>
  <c r="AD309" i="1"/>
  <c r="AE309" i="1" s="1"/>
  <c r="AM309" i="1" s="1"/>
  <c r="AD293" i="1"/>
  <c r="AE293" i="1" s="1"/>
  <c r="AM293" i="1" s="1"/>
  <c r="AD277" i="1"/>
  <c r="AE277" i="1" s="1"/>
  <c r="AM277" i="1" s="1"/>
  <c r="AD261" i="1"/>
  <c r="AE261" i="1" s="1"/>
  <c r="AM261" i="1" s="1"/>
  <c r="AD245" i="1"/>
  <c r="AE245" i="1" s="1"/>
  <c r="AM245" i="1" s="1"/>
  <c r="AD229" i="1"/>
  <c r="AE229" i="1" s="1"/>
  <c r="AM229" i="1" s="1"/>
  <c r="AD213" i="1"/>
  <c r="AE213" i="1" s="1"/>
  <c r="AM213" i="1" s="1"/>
  <c r="AD197" i="1"/>
  <c r="AE197" i="1" s="1"/>
  <c r="AM197" i="1" s="1"/>
  <c r="AD181" i="1"/>
  <c r="AE181" i="1" s="1"/>
  <c r="AM181" i="1" s="1"/>
  <c r="AD165" i="1"/>
  <c r="AE165" i="1" s="1"/>
  <c r="AM165" i="1" s="1"/>
  <c r="AD149" i="1"/>
  <c r="AE149" i="1" s="1"/>
  <c r="AM149" i="1" s="1"/>
  <c r="AD133" i="1"/>
  <c r="AE133" i="1" s="1"/>
  <c r="AM133" i="1" s="1"/>
  <c r="AD117" i="1"/>
  <c r="AE117" i="1" s="1"/>
  <c r="AM117" i="1" s="1"/>
  <c r="AD101" i="1"/>
  <c r="AE101" i="1" s="1"/>
  <c r="AM101" i="1" s="1"/>
  <c r="AN338" i="1"/>
  <c r="AD348" i="1"/>
  <c r="AE348" i="1" s="1"/>
  <c r="AM348" i="1" s="1"/>
  <c r="AD332" i="1"/>
  <c r="AE332" i="1" s="1"/>
  <c r="AM332" i="1" s="1"/>
  <c r="AD316" i="1"/>
  <c r="AE316" i="1" s="1"/>
  <c r="AM316" i="1" s="1"/>
  <c r="AD300" i="1"/>
  <c r="AE300" i="1" s="1"/>
  <c r="AM300" i="1" s="1"/>
  <c r="AD284" i="1"/>
  <c r="AE284" i="1" s="1"/>
  <c r="AM284" i="1" s="1"/>
  <c r="AD268" i="1"/>
  <c r="AE268" i="1" s="1"/>
  <c r="AM268" i="1" s="1"/>
  <c r="AD252" i="1"/>
  <c r="AE252" i="1" s="1"/>
  <c r="AM252" i="1" s="1"/>
  <c r="AD236" i="1"/>
  <c r="AE236" i="1" s="1"/>
  <c r="AM236" i="1" s="1"/>
  <c r="AD220" i="1"/>
  <c r="AE220" i="1" s="1"/>
  <c r="AD204" i="1"/>
  <c r="AE204" i="1" s="1"/>
  <c r="AM204" i="1" s="1"/>
  <c r="AD188" i="1"/>
  <c r="AE188" i="1" s="1"/>
  <c r="AM188" i="1" s="1"/>
  <c r="AD172" i="1"/>
  <c r="AE172" i="1" s="1"/>
  <c r="AM172" i="1" s="1"/>
  <c r="AD156" i="1"/>
  <c r="AE156" i="1" s="1"/>
  <c r="AM156" i="1" s="1"/>
  <c r="AD140" i="1"/>
  <c r="AE140" i="1" s="1"/>
  <c r="AM140" i="1" s="1"/>
  <c r="AD124" i="1"/>
  <c r="AE124" i="1" s="1"/>
  <c r="AM124" i="1" s="1"/>
  <c r="AD108" i="1"/>
  <c r="AE108" i="1" s="1"/>
  <c r="AM108" i="1" s="1"/>
  <c r="AD92" i="1"/>
  <c r="AE92" i="1" s="1"/>
  <c r="AM92" i="1" s="1"/>
  <c r="AD76" i="1"/>
  <c r="AE76" i="1" s="1"/>
  <c r="AM76" i="1" s="1"/>
  <c r="AD60" i="1"/>
  <c r="AE60" i="1" s="1"/>
  <c r="AM60" i="1" s="1"/>
  <c r="AD44" i="1"/>
  <c r="AE44" i="1" s="1"/>
  <c r="AM44" i="1" s="1"/>
  <c r="AD50" i="1"/>
  <c r="AE50" i="1" s="1"/>
  <c r="AM50" i="1" s="1"/>
  <c r="AD34" i="1"/>
  <c r="AE34" i="1" s="1"/>
  <c r="AM34" i="1" s="1"/>
  <c r="AD18" i="1"/>
  <c r="AE18" i="1" s="1"/>
  <c r="AM18" i="1" s="1"/>
  <c r="AD93" i="1"/>
  <c r="AE93" i="1" s="1"/>
  <c r="AM93" i="1" s="1"/>
  <c r="AD77" i="1"/>
  <c r="AE77" i="1" s="1"/>
  <c r="AM77" i="1" s="1"/>
  <c r="AD61" i="1"/>
  <c r="AE61" i="1" s="1"/>
  <c r="AM61" i="1" s="1"/>
  <c r="AD45" i="1"/>
  <c r="AE45" i="1" s="1"/>
  <c r="AM45" i="1" s="1"/>
  <c r="AD29" i="1"/>
  <c r="AE29" i="1" s="1"/>
  <c r="AM29" i="1" s="1"/>
  <c r="AD13" i="1"/>
  <c r="AE13" i="1" s="1"/>
  <c r="AM13" i="1" s="1"/>
  <c r="AD24" i="1"/>
  <c r="AE24" i="1" s="1"/>
  <c r="AM24" i="1" s="1"/>
  <c r="AD8" i="1"/>
  <c r="AE8" i="1" s="1"/>
  <c r="AM8" i="1" s="1"/>
  <c r="AD343" i="1"/>
  <c r="AE343" i="1" s="1"/>
  <c r="AM343" i="1" s="1"/>
  <c r="AD327" i="1"/>
  <c r="AE327" i="1" s="1"/>
  <c r="AM327" i="1" s="1"/>
  <c r="AD311" i="1"/>
  <c r="AE311" i="1" s="1"/>
  <c r="AM311" i="1" s="1"/>
  <c r="AD295" i="1"/>
  <c r="AE295" i="1" s="1"/>
  <c r="AM295" i="1" s="1"/>
  <c r="AD279" i="1"/>
  <c r="AE279" i="1" s="1"/>
  <c r="AM279" i="1" s="1"/>
  <c r="AD263" i="1"/>
  <c r="AE263" i="1" s="1"/>
  <c r="AM263" i="1" s="1"/>
  <c r="AD247" i="1"/>
  <c r="AE247" i="1" s="1"/>
  <c r="AM247" i="1" s="1"/>
  <c r="AD231" i="1"/>
  <c r="AE231" i="1" s="1"/>
  <c r="AM231" i="1" s="1"/>
  <c r="AD215" i="1"/>
  <c r="AE215" i="1" s="1"/>
  <c r="AM215" i="1" s="1"/>
  <c r="AD199" i="1"/>
  <c r="AE199" i="1" s="1"/>
  <c r="AM199" i="1" s="1"/>
  <c r="AD183" i="1"/>
  <c r="AE183" i="1" s="1"/>
  <c r="AM183" i="1" s="1"/>
  <c r="AD167" i="1"/>
  <c r="AE167" i="1" s="1"/>
  <c r="AM167" i="1" s="1"/>
  <c r="AD147" i="1"/>
  <c r="AE147" i="1" s="1"/>
  <c r="AM147" i="1" s="1"/>
  <c r="AD131" i="1"/>
  <c r="AE131" i="1" s="1"/>
  <c r="AM131" i="1" s="1"/>
  <c r="AD107" i="1"/>
  <c r="AE107" i="1" s="1"/>
  <c r="AM107" i="1" s="1"/>
  <c r="AD75" i="1"/>
  <c r="AE75" i="1" s="1"/>
  <c r="AM75" i="1" s="1"/>
  <c r="AD47" i="1"/>
  <c r="AE47" i="1" s="1"/>
  <c r="AM47" i="1" s="1"/>
  <c r="AD15" i="1"/>
  <c r="AE15" i="1" s="1"/>
  <c r="AM15" i="1" s="1"/>
  <c r="AD123" i="1"/>
  <c r="AE123" i="1" s="1"/>
  <c r="AM123" i="1" s="1"/>
  <c r="AD87" i="1"/>
  <c r="AE87" i="1" s="1"/>
  <c r="AD51" i="1"/>
  <c r="AE51" i="1" s="1"/>
  <c r="AM51" i="1" s="1"/>
  <c r="AD19" i="1"/>
  <c r="AE19" i="1" s="1"/>
  <c r="AM19" i="1" s="1"/>
  <c r="AN73" i="1" l="1"/>
  <c r="AM271" i="1"/>
  <c r="AN318" i="1"/>
  <c r="AM220" i="1"/>
  <c r="AN220" i="1" s="1"/>
  <c r="AN62" i="1"/>
  <c r="AM67" i="1"/>
  <c r="AN4" i="1"/>
  <c r="AM26" i="1"/>
  <c r="AN26" i="1" s="1"/>
  <c r="AN110" i="1"/>
  <c r="AM68" i="1"/>
  <c r="AN68" i="1" s="1"/>
  <c r="AN369" i="1"/>
  <c r="AM87" i="1"/>
  <c r="AN87" i="1" s="1"/>
  <c r="AN365" i="1"/>
  <c r="AM33" i="1"/>
  <c r="AN104" i="1"/>
  <c r="AN257" i="1"/>
  <c r="AN182" i="1"/>
  <c r="AE3" i="1"/>
  <c r="AM3" i="1" s="1"/>
  <c r="AD358" i="1"/>
  <c r="AN258" i="1"/>
  <c r="AB358" i="1"/>
  <c r="AN106" i="1"/>
  <c r="AN287" i="1"/>
  <c r="AN9" i="1"/>
  <c r="AN179" i="1"/>
  <c r="AN176" i="1"/>
  <c r="AN195" i="1"/>
  <c r="AN184" i="1"/>
  <c r="AN41" i="1"/>
  <c r="AN127" i="1"/>
  <c r="AN299" i="1"/>
  <c r="AN69" i="1"/>
  <c r="AN193" i="1"/>
  <c r="AN265" i="1"/>
  <c r="AN230" i="1"/>
  <c r="AN52" i="1"/>
  <c r="AN80" i="1"/>
  <c r="AN361" i="1"/>
  <c r="AN308" i="1"/>
  <c r="AN389" i="1"/>
  <c r="AN386" i="1"/>
  <c r="AN74" i="1"/>
  <c r="AN313" i="1"/>
  <c r="AN339" i="1"/>
  <c r="AN24" i="1"/>
  <c r="AN235" i="1"/>
  <c r="AN7" i="1"/>
  <c r="AN260" i="1"/>
  <c r="AN246" i="1"/>
  <c r="AN223" i="1"/>
  <c r="AN153" i="1"/>
  <c r="AN321" i="1"/>
  <c r="AN125" i="1"/>
  <c r="AN273" i="1"/>
  <c r="AN152" i="1"/>
  <c r="AN83" i="1"/>
  <c r="AN143" i="1"/>
  <c r="AN14" i="1"/>
  <c r="AN228" i="1"/>
  <c r="AN120" i="1"/>
  <c r="AN194" i="1"/>
  <c r="AN5" i="1"/>
  <c r="AN356" i="1"/>
  <c r="AN168" i="1"/>
  <c r="AN160" i="1"/>
  <c r="AN276" i="1"/>
  <c r="AN116" i="1"/>
  <c r="AN382" i="1"/>
  <c r="AN202" i="1"/>
  <c r="AN212" i="1"/>
  <c r="AN254" i="1"/>
  <c r="AN10" i="1"/>
  <c r="AN218" i="1"/>
  <c r="AN145" i="1"/>
  <c r="AN209" i="1"/>
  <c r="AN113" i="1"/>
  <c r="AN353" i="1"/>
  <c r="AN352" i="1"/>
  <c r="AN170" i="1"/>
  <c r="AN351" i="1"/>
  <c r="AN46" i="1"/>
  <c r="AN249" i="1"/>
  <c r="AN370" i="1"/>
  <c r="AN111" i="1"/>
  <c r="AN366" i="1"/>
  <c r="AN306" i="1"/>
  <c r="AN163" i="1"/>
  <c r="AN129" i="1"/>
  <c r="AN36" i="1"/>
  <c r="AN205" i="1"/>
  <c r="AN278" i="1"/>
  <c r="AN239" i="1"/>
  <c r="AN385" i="1"/>
  <c r="AN191" i="1"/>
  <c r="AN25" i="1"/>
  <c r="AN307" i="1"/>
  <c r="AN89" i="1"/>
  <c r="AN21" i="1"/>
  <c r="AN105" i="1"/>
  <c r="AN122" i="1"/>
  <c r="AN126" i="1"/>
  <c r="AN302" i="1"/>
  <c r="AN174" i="1"/>
  <c r="AN314" i="1"/>
  <c r="AN11" i="1"/>
  <c r="AN383" i="1"/>
  <c r="AN40" i="1"/>
  <c r="AN37" i="1"/>
  <c r="AN372" i="1"/>
  <c r="AN190" i="1"/>
  <c r="AN342" i="1"/>
  <c r="AN133" i="1"/>
  <c r="AN154" i="1"/>
  <c r="AN109" i="1"/>
  <c r="AN388" i="1"/>
  <c r="AN222" i="1"/>
  <c r="AN94" i="1"/>
  <c r="AN177" i="1"/>
  <c r="AN227" i="1"/>
  <c r="AN309" i="1"/>
  <c r="AN368" i="1"/>
  <c r="AN281" i="1"/>
  <c r="AN245" i="1"/>
  <c r="AN231" i="1"/>
  <c r="AN300" i="1"/>
  <c r="AN219" i="1"/>
  <c r="AN38" i="1"/>
  <c r="AN324" i="1"/>
  <c r="AN86" i="1"/>
  <c r="AN67" i="1"/>
  <c r="AN84" i="1"/>
  <c r="AN346" i="1"/>
  <c r="AN85" i="1"/>
  <c r="AN225" i="1"/>
  <c r="AN270" i="1"/>
  <c r="AN173" i="1"/>
  <c r="AN216" i="1"/>
  <c r="AN188" i="1"/>
  <c r="AN51" i="1"/>
  <c r="AN283" i="1"/>
  <c r="AN293" i="1"/>
  <c r="AN373" i="1"/>
  <c r="AN59" i="1"/>
  <c r="AN47" i="1"/>
  <c r="AN279" i="1"/>
  <c r="AN12" i="1"/>
  <c r="AN247" i="1"/>
  <c r="AN128" i="1"/>
  <c r="AN242" i="1"/>
  <c r="AN121" i="1"/>
  <c r="AN315" i="1"/>
  <c r="AN364" i="1"/>
  <c r="AN214" i="1"/>
  <c r="AN387" i="1"/>
  <c r="AN147" i="1"/>
  <c r="AN159" i="1"/>
  <c r="AN367" i="1"/>
  <c r="AN243" i="1"/>
  <c r="AN27" i="1"/>
  <c r="AN44" i="1"/>
  <c r="AN150" i="1"/>
  <c r="AN18" i="1"/>
  <c r="AN82" i="1"/>
  <c r="AN60" i="1"/>
  <c r="AN58" i="1"/>
  <c r="AN134" i="1"/>
  <c r="AN323" i="1"/>
  <c r="AN371" i="1"/>
  <c r="AN226" i="1"/>
  <c r="AN376" i="1"/>
  <c r="AN304" i="1"/>
  <c r="AN88" i="1"/>
  <c r="AN229" i="1"/>
  <c r="AN149" i="1"/>
  <c r="AN158" i="1"/>
  <c r="AN95" i="1"/>
  <c r="AN238" i="1"/>
  <c r="AN375" i="1"/>
  <c r="AN377" i="1"/>
  <c r="AN345" i="1"/>
  <c r="AN259" i="1"/>
  <c r="AN274" i="1"/>
  <c r="AN322" i="1"/>
  <c r="AN343" i="1"/>
  <c r="AN320" i="1"/>
  <c r="AN233" i="1"/>
  <c r="AN100" i="1"/>
  <c r="AN297" i="1"/>
  <c r="AN277" i="1"/>
  <c r="AN303" i="1"/>
  <c r="AN255" i="1"/>
  <c r="AN102" i="1"/>
  <c r="AN334" i="1"/>
  <c r="AN107" i="1"/>
  <c r="AN344" i="1"/>
  <c r="AN108" i="1"/>
  <c r="AN171" i="1"/>
  <c r="AN180" i="1"/>
  <c r="AN319" i="1"/>
  <c r="AN114" i="1"/>
  <c r="AN90" i="1"/>
  <c r="AN363" i="1"/>
  <c r="AN252" i="1"/>
  <c r="AN132" i="1"/>
  <c r="AN20" i="1"/>
  <c r="AN54" i="1"/>
  <c r="AN181" i="1"/>
  <c r="AN6" i="1"/>
  <c r="AN167" i="1"/>
  <c r="AN43" i="1"/>
  <c r="AN146" i="1"/>
  <c r="AN157" i="1"/>
  <c r="AN206" i="1"/>
  <c r="AN32" i="1"/>
  <c r="AN16" i="1"/>
  <c r="AN280" i="1"/>
  <c r="AN208" i="1"/>
  <c r="AN101" i="1"/>
  <c r="AN130" i="1"/>
  <c r="AN197" i="1"/>
  <c r="AN169" i="1"/>
  <c r="AN123" i="1"/>
  <c r="AN135" i="1"/>
  <c r="AN17" i="1"/>
  <c r="AN289" i="1"/>
  <c r="AN253" i="1"/>
  <c r="AN268" i="1"/>
  <c r="AN28" i="1"/>
  <c r="AN211" i="1"/>
  <c r="AN384" i="1"/>
  <c r="AN224" i="1"/>
  <c r="AN139" i="1"/>
  <c r="AN327" i="1"/>
  <c r="AN336" i="1"/>
  <c r="AN57" i="1"/>
  <c r="AN19" i="1"/>
  <c r="AN115" i="1"/>
  <c r="AN221" i="1"/>
  <c r="AN91" i="1"/>
  <c r="AN141" i="1"/>
  <c r="AN63" i="1"/>
  <c r="AN311" i="1"/>
  <c r="AN75" i="1"/>
  <c r="AN55" i="1"/>
  <c r="AN175" i="1"/>
  <c r="AN124" i="1"/>
  <c r="AN271" i="1"/>
  <c r="AN23" i="1"/>
  <c r="AN210" i="1"/>
  <c r="AN341" i="1"/>
  <c r="AN112" i="1"/>
  <c r="AN13" i="1"/>
  <c r="AN256" i="1"/>
  <c r="AN317" i="1"/>
  <c r="AN358" i="1"/>
  <c r="AN288" i="1"/>
  <c r="AN183" i="1"/>
  <c r="AN263" i="1"/>
  <c r="AN275" i="1"/>
  <c r="AN329" i="1"/>
  <c r="AN164" i="1"/>
  <c r="AN348" i="1"/>
  <c r="AN138" i="1"/>
  <c r="AN326" i="1"/>
  <c r="AN380" i="1"/>
  <c r="AN267" i="1"/>
  <c r="AN203" i="1"/>
  <c r="AN79" i="1"/>
  <c r="AN310" i="1"/>
  <c r="AN156" i="1"/>
  <c r="AN232" i="1"/>
  <c r="AN48" i="1"/>
  <c r="AN340" i="1"/>
  <c r="AN92" i="1"/>
  <c r="AN325" i="1"/>
  <c r="AN78" i="1"/>
  <c r="AN61" i="1"/>
  <c r="AN269" i="1"/>
  <c r="AN98" i="1"/>
  <c r="AN136" i="1"/>
  <c r="AN199" i="1"/>
  <c r="AN335" i="1"/>
  <c r="AN333" i="1"/>
  <c r="AN261" i="1"/>
  <c r="AN200" i="1"/>
  <c r="AN337" i="1"/>
  <c r="AN347" i="1"/>
  <c r="AN250" i="1"/>
  <c r="AN378" i="1"/>
  <c r="AN81" i="1"/>
  <c r="AN217" i="1"/>
  <c r="AN117" i="1"/>
  <c r="AN66" i="1"/>
  <c r="AN272" i="1"/>
  <c r="AN151" i="1"/>
  <c r="AN161" i="1"/>
  <c r="AN266" i="1"/>
  <c r="AN196" i="1"/>
  <c r="AN97" i="1"/>
  <c r="AN237" i="1"/>
  <c r="AN262" i="1"/>
  <c r="AN192" i="1"/>
  <c r="AN332" i="1"/>
  <c r="AN349" i="1"/>
  <c r="AN142" i="1"/>
  <c r="AN330" i="1"/>
  <c r="AN103" i="1"/>
  <c r="AN35" i="1"/>
  <c r="AN244" i="1"/>
  <c r="AN76" i="1"/>
  <c r="AN381" i="1"/>
  <c r="AN119" i="1"/>
  <c r="AN131" i="1"/>
  <c r="AN379" i="1"/>
  <c r="AN56" i="1"/>
  <c r="AN251" i="1"/>
  <c r="AN374" i="1"/>
  <c r="AN70" i="1"/>
  <c r="AN29" i="1"/>
  <c r="AN291" i="1"/>
  <c r="AN77" i="1"/>
  <c r="AN99" i="1"/>
  <c r="AN285" i="1"/>
  <c r="AN137" i="1"/>
  <c r="AN187" i="1"/>
  <c r="AN286" i="1"/>
  <c r="AN45" i="1"/>
  <c r="AN31" i="1"/>
  <c r="AN30" i="1"/>
  <c r="AN162" i="1"/>
  <c r="AN8" i="1"/>
  <c r="AN93" i="1"/>
  <c r="AN204" i="1"/>
  <c r="AN15" i="1"/>
  <c r="AN140" i="1"/>
  <c r="AN201" i="1"/>
  <c r="AN290" i="1"/>
  <c r="AN328" i="1"/>
  <c r="AN53" i="1"/>
  <c r="AN350" i="1"/>
  <c r="AN312" i="1"/>
  <c r="AN284" i="1"/>
  <c r="AN294" i="1"/>
  <c r="AN305" i="1"/>
  <c r="AN355" i="1"/>
  <c r="AN155" i="1"/>
  <c r="AN296" i="1"/>
  <c r="AN301" i="1"/>
  <c r="AN215" i="1"/>
  <c r="AN264" i="1"/>
  <c r="AN282" i="1"/>
  <c r="AN166" i="1"/>
  <c r="AN354" i="1"/>
  <c r="AN148" i="1"/>
  <c r="AN360" i="1"/>
  <c r="AN248" i="1"/>
  <c r="AN65" i="1"/>
  <c r="AN72" i="1"/>
  <c r="AN207" i="1"/>
  <c r="AN118" i="1"/>
  <c r="AN42" i="1"/>
  <c r="AN144" i="1"/>
  <c r="AN234" i="1"/>
  <c r="AN362" i="1"/>
  <c r="AN172" i="1"/>
  <c r="AN241" i="1"/>
  <c r="AN22" i="1"/>
  <c r="AN71" i="1"/>
  <c r="AN331" i="1"/>
  <c r="AN213" i="1"/>
  <c r="AN316" i="1"/>
  <c r="AN198" i="1"/>
  <c r="AN236" i="1"/>
  <c r="AN33" i="1"/>
  <c r="AN186" i="1"/>
  <c r="AN189" i="1"/>
  <c r="AN357" i="1"/>
  <c r="AN359" i="1"/>
  <c r="AN295" i="1"/>
  <c r="AN50" i="1"/>
  <c r="AN292" i="1"/>
  <c r="AN96" i="1"/>
  <c r="AE64" i="1"/>
  <c r="AM64" i="1" s="1"/>
  <c r="AE49" i="1"/>
  <c r="AM49" i="1" s="1"/>
  <c r="AM2" i="1"/>
  <c r="AM360" i="1" l="1"/>
  <c r="AN3" i="1"/>
  <c r="AE358" i="1"/>
  <c r="AN178" i="1"/>
  <c r="AN298" i="1"/>
  <c r="AM361" i="1" l="1"/>
  <c r="AM362" i="1" s="1"/>
  <c r="B5" i="3"/>
  <c r="AN39" i="1"/>
  <c r="AN185" i="1"/>
  <c r="AN240" i="1"/>
  <c r="AN165" i="1"/>
  <c r="AM358" i="1"/>
  <c r="B3" i="3" s="1"/>
  <c r="AM359" i="1"/>
  <c r="B4" i="3" s="1"/>
  <c r="AM367" i="1"/>
  <c r="B12" i="3" s="1"/>
  <c r="AN34" i="1"/>
  <c r="AN64" i="1"/>
  <c r="AN2" i="1"/>
  <c r="AN49" i="1"/>
  <c r="AM363" i="1" l="1"/>
  <c r="AM364" i="1" s="1"/>
  <c r="B7" i="3"/>
  <c r="AF362" i="1"/>
  <c r="C9" i="2" s="1"/>
  <c r="AI362" i="1"/>
  <c r="C12" i="2" s="1"/>
  <c r="AH362" i="1"/>
  <c r="C11" i="2" s="1"/>
  <c r="AK362" i="1"/>
  <c r="C14" i="2" s="1"/>
  <c r="AE362" i="1"/>
  <c r="C8" i="2" s="1"/>
  <c r="W362" i="1"/>
  <c r="C6" i="2" s="1"/>
  <c r="S362" i="1"/>
  <c r="C4" i="2" s="1"/>
  <c r="B6" i="3"/>
  <c r="AG362" i="1"/>
  <c r="C10" i="2" s="1"/>
  <c r="AJ362" i="1"/>
  <c r="C13" i="2" s="1"/>
  <c r="AL362" i="1"/>
  <c r="C15" i="2" s="1"/>
  <c r="AB362" i="1"/>
  <c r="C7" i="2" s="1"/>
  <c r="U362" i="1"/>
  <c r="C5" i="2" s="1"/>
  <c r="Q362" i="1"/>
  <c r="C3" i="2" s="1"/>
  <c r="AM365" i="1" l="1"/>
  <c r="B9" i="3"/>
  <c r="B8" i="3"/>
  <c r="AM366" i="1" l="1"/>
  <c r="B11" i="3" s="1"/>
  <c r="B10" i="3"/>
  <c r="W363" i="1" l="1"/>
  <c r="E6" i="2" s="1"/>
  <c r="AI363" i="1"/>
  <c r="E12" i="2" s="1"/>
  <c r="AE363" i="1"/>
  <c r="E8" i="2" s="1"/>
  <c r="AM368" i="1"/>
  <c r="AL363" i="1"/>
  <c r="E15" i="2" s="1"/>
  <c r="AH363" i="1"/>
  <c r="E11" i="2" s="1"/>
  <c r="Q363" i="1"/>
  <c r="E3" i="2" s="1"/>
  <c r="AK363" i="1"/>
  <c r="E14" i="2" s="1"/>
  <c r="AG363" i="1"/>
  <c r="E10" i="2" s="1"/>
  <c r="AB363" i="1"/>
  <c r="E7" i="2" s="1"/>
  <c r="AJ363" i="1"/>
  <c r="E13" i="2" s="1"/>
  <c r="AF363" i="1"/>
  <c r="E9" i="2" s="1"/>
  <c r="U363" i="1"/>
  <c r="E5" i="2" s="1"/>
  <c r="S363" i="1"/>
  <c r="E4" i="2" s="1"/>
  <c r="AL361" i="1" l="1"/>
  <c r="B15" i="2" s="1"/>
  <c r="D15" i="2" s="1"/>
  <c r="W361" i="1"/>
  <c r="B6" i="2" s="1"/>
  <c r="D6" i="2" s="1"/>
  <c r="S361" i="1"/>
  <c r="B4" i="2" s="1"/>
  <c r="D4" i="2" s="1"/>
  <c r="AH361" i="1"/>
  <c r="B11" i="2" s="1"/>
  <c r="D11" i="2" s="1"/>
  <c r="U361" i="1"/>
  <c r="B5" i="2" s="1"/>
  <c r="D5" i="2" s="1"/>
  <c r="AF361" i="1"/>
  <c r="B9" i="2" s="1"/>
  <c r="D9" i="2" s="1"/>
  <c r="AK361" i="1"/>
  <c r="B14" i="2" s="1"/>
  <c r="D14" i="2" s="1"/>
  <c r="AJ361" i="1"/>
  <c r="B13" i="2" s="1"/>
  <c r="D13" i="2" s="1"/>
  <c r="AG361" i="1"/>
  <c r="B10" i="2" s="1"/>
  <c r="D10" i="2" s="1"/>
  <c r="Q361" i="1"/>
  <c r="B3" i="2" s="1"/>
  <c r="D3" i="2" s="1"/>
  <c r="AI361" i="1"/>
  <c r="B12" i="2" s="1"/>
  <c r="D12" i="2" s="1"/>
  <c r="AB361" i="1"/>
  <c r="B7" i="2" s="1"/>
  <c r="D7" i="2" s="1"/>
  <c r="AE361" i="1"/>
  <c r="B8" i="2" s="1"/>
  <c r="D8" i="2" s="1"/>
  <c r="F15" i="2"/>
  <c r="F9" i="2" l="1"/>
  <c r="F10" i="2"/>
  <c r="F4" i="2"/>
  <c r="F5" i="2"/>
  <c r="F8" i="2"/>
  <c r="F14" i="2"/>
  <c r="F12" i="2"/>
  <c r="F11" i="2"/>
  <c r="F3" i="2"/>
  <c r="F6" i="2"/>
  <c r="F7" i="2"/>
  <c r="F13" i="2"/>
</calcChain>
</file>

<file path=xl/sharedStrings.xml><?xml version="1.0" encoding="utf-8"?>
<sst xmlns="http://schemas.openxmlformats.org/spreadsheetml/2006/main" count="456" uniqueCount="452">
  <si>
    <t>Aa en Hunze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</si>
  <si>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</si>
  <si>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</si>
  <si>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</si>
  <si>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</si>
  <si>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</si>
  <si>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</si>
  <si>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</si>
  <si>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</si>
  <si>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</si>
  <si>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Alphen-Chaam</t>
  </si>
  <si>
    <t>Ameland</t>
  </si>
  <si>
    <t>Amersfoort</t>
  </si>
  <si>
    <t>Amstelveen</t>
  </si>
  <si>
    <t>Amsterdam</t>
  </si>
  <si>
    <t>Apeldoorn</t>
  </si>
  <si>
    <t>Appingedam</t>
  </si>
  <si>
    <t>Arnhem</t>
  </si>
  <si>
    <t>Assen</t>
  </si>
  <si>
    <t>Asten</t>
  </si>
  <si>
    <t>Baarle-Nassau</t>
  </si>
  <si>
    <t>Baarn</t>
  </si>
  <si>
    <t>Barendrecht</t>
  </si>
  <si>
    <t>Barneveld</t>
  </si>
  <si>
    <t>Beek</t>
  </si>
  <si>
    <t>Beemster</t>
  </si>
  <si>
    <t>Beesel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</si>
  <si>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</si>
  <si>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</si>
  <si>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</si>
  <si>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</si>
  <si>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</si>
  <si>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</si>
  <si>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</si>
  <si>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</si>
  <si>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</si>
  <si>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</si>
  <si>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</si>
  <si>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</si>
  <si>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</si>
  <si>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</si>
  <si>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</si>
  <si>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</si>
  <si>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</si>
  <si>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</si>
  <si>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</si>
  <si>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</si>
  <si>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</si>
  <si>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</si>
  <si>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</si>
  <si>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</si>
  <si>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</si>
  <si>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</si>
  <si>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</si>
  <si>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</si>
  <si>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</si>
  <si>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</si>
  <si>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Coevorden</t>
  </si>
  <si>
    <t>Cranendonck</t>
  </si>
  <si>
    <t>Cuijk</t>
  </si>
  <si>
    <t>Culemborg</t>
  </si>
  <si>
    <t>Dalfsen</t>
  </si>
  <si>
    <t>Dantumadiel</t>
  </si>
  <si>
    <t>De Bilt</t>
  </si>
  <si>
    <t>De Fryske Marren</t>
  </si>
  <si>
    <t>De Ronde Venen</t>
  </si>
  <si>
    <t>De Wolden</t>
  </si>
  <si>
    <t>Delft</t>
  </si>
  <si>
    <t>Delfzijl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</si>
  <si>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</si>
  <si>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</si>
  <si>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</si>
  <si>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</si>
  <si>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</si>
  <si>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</si>
  <si>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</si>
  <si>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</si>
  <si>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</si>
  <si>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</si>
  <si>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</si>
  <si>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</si>
  <si>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</si>
  <si>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</si>
  <si>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</si>
  <si>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</si>
  <si>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</si>
  <si>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</si>
  <si>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</si>
  <si>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</si>
  <si>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</si>
  <si>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</si>
  <si>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</si>
  <si>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</si>
  <si>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</si>
  <si>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</si>
  <si>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</si>
  <si>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</si>
  <si>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Geertruidenberg</t>
  </si>
  <si>
    <t>Geldrop-Mierlo</t>
  </si>
  <si>
    <t>Gemert-Bakel</t>
  </si>
  <si>
    <t>Gennep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</si>
  <si>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</si>
  <si>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</si>
  <si>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</si>
  <si>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</si>
  <si>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</si>
  <si>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</si>
  <si>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</si>
  <si>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Grave</t>
  </si>
  <si>
    <t>Groningen</t>
  </si>
  <si>
    <t>Gulpen-Wittem</t>
  </si>
  <si>
    <t>Haaksbergen</t>
  </si>
  <si>
    <t>Haaren</t>
  </si>
  <si>
    <t>Haarlem</t>
  </si>
  <si>
    <t>Haarlemmermeer</t>
  </si>
  <si>
    <t>Halderberge</t>
  </si>
  <si>
    <t>Hardenberg</t>
  </si>
  <si>
    <t>Harderwijk</t>
  </si>
  <si>
    <t>Hardinxveld-Giessendam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</si>
  <si>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</si>
  <si>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</si>
  <si>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</si>
  <si>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</si>
  <si>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</si>
  <si>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</si>
  <si>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</si>
  <si>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</si>
  <si>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</si>
  <si>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</si>
  <si>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</si>
  <si>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</si>
  <si>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</si>
  <si>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</si>
  <si>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</t>
  </si>
  <si>
    <t>Heumen</t>
  </si>
  <si>
    <t>Heusden</t>
  </si>
  <si>
    <t>Hillegom</t>
  </si>
  <si>
    <t>Hilvarenbeek</t>
  </si>
  <si>
    <t>Hilversum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</si>
  <si>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</si>
  <si>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</si>
  <si>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</si>
  <si>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</si>
  <si>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</si>
  <si>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</si>
  <si>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</si>
  <si>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</si>
  <si>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</si>
  <si>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</si>
  <si>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</si>
  <si>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</si>
  <si>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</si>
  <si>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</si>
  <si>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</si>
  <si>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Krimpen aan den IJssel</t>
  </si>
  <si>
    <t>Krimpenerwaard</t>
  </si>
  <si>
    <t>Laarbeek</t>
  </si>
  <si>
    <t>Landerd</t>
  </si>
  <si>
    <t>Landgraaf</t>
  </si>
  <si>
    <t>Landsmeer</t>
  </si>
  <si>
    <t>Langedijk</t>
  </si>
  <si>
    <t>Lansingerland</t>
  </si>
  <si>
    <t>Laren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</si>
  <si>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</si>
  <si>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</si>
  <si>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</si>
  <si>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</si>
  <si>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</si>
  <si>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</si>
  <si>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</si>
  <si>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</si>
  <si>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</si>
  <si>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</si>
  <si>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</si>
  <si>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Lopik</t>
  </si>
  <si>
    <t>Loppersum</t>
  </si>
  <si>
    <t>Losser</t>
  </si>
  <si>
    <t>Maasdriel</t>
  </si>
  <si>
    <t>Maasgouw</t>
  </si>
  <si>
    <t>Maassluis</t>
  </si>
  <si>
    <t>Maastricht</t>
  </si>
  <si>
    <t>Medemblik</t>
  </si>
  <si>
    <t>Meerssen</t>
  </si>
  <si>
    <t>Meierijstad</t>
  </si>
  <si>
    <t>Meppel</t>
  </si>
  <si>
    <t>Middelburg</t>
  </si>
  <si>
    <t>Midden-Drenthe</t>
  </si>
  <si>
    <t>Midden-Delfland</t>
  </si>
  <si>
    <t>Mill en Sint Hubert</t>
  </si>
  <si>
    <t>Moerdijk</t>
  </si>
  <si>
    <t>Montferland</t>
  </si>
  <si>
    <t>Montfoort</t>
  </si>
  <si>
    <t>Mook en Middelaar</t>
  </si>
  <si>
    <t>Neder-Betuwe</t>
  </si>
  <si>
    <t>Nederweert</t>
  </si>
  <si>
    <t>Nieuwegein</t>
  </si>
  <si>
    <t>Nieuwkoop</t>
  </si>
  <si>
    <t>Nijkerk</t>
  </si>
  <si>
    <t>Nijmegen</t>
  </si>
  <si>
    <t>Nissewaard</t>
  </si>
  <si>
    <t>Noord-Beveland</t>
  </si>
  <si>
    <t>Noordenveld</t>
  </si>
  <si>
    <t>Noordoostpolder</t>
  </si>
  <si>
    <t>Noordwijk</t>
  </si>
  <si>
    <t>Nuenen, Gerwen en Nederwetten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</si>
  <si>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</si>
  <si>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</si>
  <si>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</si>
  <si>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</si>
  <si>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</si>
  <si>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</si>
  <si>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</si>
  <si>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</si>
  <si>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</si>
  <si>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</si>
  <si>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</si>
  <si>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</si>
  <si>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</si>
  <si>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</si>
  <si>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</si>
  <si>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</si>
  <si>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Oude IJsselstreek</t>
  </si>
  <si>
    <t>Ouder-Amstel</t>
  </si>
  <si>
    <t>Oudewater</t>
  </si>
  <si>
    <t>Overbetuwe</t>
  </si>
  <si>
    <t>Papendrecht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</si>
  <si>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</si>
  <si>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</si>
  <si>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</si>
  <si>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</si>
  <si>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</si>
  <si>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</si>
  <si>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</si>
  <si>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</si>
  <si>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</si>
  <si>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</si>
  <si>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</si>
  <si>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</si>
  <si>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</si>
  <si>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</si>
  <si>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</si>
  <si>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</si>
  <si>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</si>
  <si>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</si>
  <si>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</si>
  <si>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</si>
  <si>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</si>
  <si>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</si>
  <si>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Scherpenzeel</t>
  </si>
  <si>
    <t>Schiedam</t>
  </si>
  <si>
    <t>Schiermonnikoog</t>
  </si>
  <si>
    <t>Schouwen-Duiveland</t>
  </si>
  <si>
    <t>s-Gravenhage</t>
  </si>
  <si>
    <t>s-Hertogenbosch</t>
  </si>
  <si>
    <t>Simpelveld</t>
  </si>
  <si>
    <t>Sint Anthonis</t>
  </si>
  <si>
    <t>Sint-Michielsgestel</t>
  </si>
  <si>
    <t>Sittard-Geleen</t>
  </si>
  <si>
    <t>Sliedrecht</t>
  </si>
  <si>
    <t>Sluis</t>
  </si>
  <si>
    <t>Smallingerland</t>
  </si>
  <si>
    <t>Soest</t>
  </si>
  <si>
    <t>Someren</t>
  </si>
  <si>
    <t>Son en Breugel</t>
  </si>
  <si>
    <t>Stadskanaal</t>
  </si>
  <si>
    <t>Staphorst</t>
  </si>
  <si>
    <t>Stede Broec</t>
  </si>
  <si>
    <t>Steenbergen</t>
  </si>
  <si>
    <t>Steenwijkerland</t>
  </si>
  <si>
    <t>Stein</t>
  </si>
  <si>
    <t>Stichtse Vecht</t>
  </si>
  <si>
    <t>Súdwest-Fryslân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</si>
  <si>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</si>
  <si>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</si>
  <si>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</si>
  <si>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</si>
  <si>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</si>
  <si>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</si>
  <si>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</si>
  <si>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</si>
  <si>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</si>
  <si>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</si>
  <si>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</si>
  <si>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Uden</t>
  </si>
  <si>
    <t>Uitgeest</t>
  </si>
  <si>
    <t>Uithoorn</t>
  </si>
  <si>
    <t>Urk</t>
  </si>
  <si>
    <t>Utrecht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</si>
  <si>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</si>
  <si>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</si>
  <si>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</si>
  <si>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</si>
  <si>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</si>
  <si>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</si>
  <si>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</si>
  <si>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Veldhoven</t>
  </si>
  <si>
    <t>Velsen</t>
  </si>
  <si>
    <t>Venlo</t>
  </si>
  <si>
    <t>Venray</t>
  </si>
  <si>
    <t>Vlaardingen</t>
  </si>
  <si>
    <t>Vlieland</t>
  </si>
  <si>
    <t>Vlissingen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</si>
  <si>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</si>
  <si>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</si>
  <si>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</si>
  <si>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</si>
  <si>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</si>
  <si>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</si>
  <si>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</si>
  <si>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</si>
  <si>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</si>
  <si>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</si>
  <si>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</si>
  <si>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</si>
  <si>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</si>
  <si>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</si>
  <si>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</si>
  <si>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</si>
  <si>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</si>
  <si>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</si>
  <si>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</si>
  <si>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</si>
  <si>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</si>
  <si>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</si>
  <si>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</si>
  <si>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</si>
  <si>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</si>
  <si>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Wormerland</t>
  </si>
  <si>
    <t>Woudenberg</t>
  </si>
  <si>
    <t>Zaanstad</t>
  </si>
  <si>
    <t>Zaltbommel</t>
  </si>
  <si>
    <t>Zandvoort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</si>
  <si>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</si>
  <si>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</si>
  <si>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</si>
  <si>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</si>
  <si>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</si>
  <si>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</si>
  <si>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</si>
  <si>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</si>
  <si>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</si>
  <si>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Zwijndrecht</t>
  </si>
  <si>
    <t>Zwolle</t>
  </si>
  <si>
    <t>Nederland</t>
  </si>
  <si>
    <t>Gemeente</t>
  </si>
  <si>
    <t>Ooordeel</t>
  </si>
  <si>
    <t>1. Kortgeldratio</t>
  </si>
  <si>
    <t>2. Netto schuldquote</t>
  </si>
  <si>
    <t>3. Voorraadquote</t>
  </si>
  <si>
    <t>3. Effectieve netto schuldquote</t>
  </si>
  <si>
    <t>5. Exploitatieresultaat 2016</t>
  </si>
  <si>
    <t>5. Exploitatieresultaat 2017</t>
  </si>
  <si>
    <t>7. Afhankelijkheidsratio</t>
  </si>
  <si>
    <t>8. Onbenutte belastingcapaciteit</t>
  </si>
  <si>
    <t>10. Houdbaarheidsquote</t>
  </si>
  <si>
    <t>1. score rentegevoeligheid</t>
  </si>
  <si>
    <t>Criterium 5</t>
  </si>
  <si>
    <t>5. score structureel exploitatieresultaat</t>
  </si>
  <si>
    <t>score 1</t>
  </si>
  <si>
    <t>score 2</t>
  </si>
  <si>
    <t>score 3</t>
  </si>
  <si>
    <t>score 4</t>
  </si>
  <si>
    <t>score 5</t>
  </si>
  <si>
    <t>score 6</t>
  </si>
  <si>
    <t>score 7</t>
  </si>
  <si>
    <t>score 8</t>
  </si>
  <si>
    <t>score 9</t>
  </si>
  <si>
    <t>score 10</t>
  </si>
  <si>
    <t>7. score lage investeringen</t>
  </si>
  <si>
    <t>Criterium 6</t>
  </si>
  <si>
    <t>aantal gemeenten</t>
  </si>
  <si>
    <t>ruim voldoende</t>
  </si>
  <si>
    <t>goed</t>
  </si>
  <si>
    <t>zeer goed</t>
  </si>
  <si>
    <t>uitstekend</t>
  </si>
  <si>
    <t>zwak</t>
  </si>
  <si>
    <t>onvoldoende</t>
  </si>
  <si>
    <t>ruim onvoldoende</t>
  </si>
  <si>
    <t>slecht</t>
  </si>
  <si>
    <t>zeer slecht</t>
  </si>
  <si>
    <t>aandeel in zwak of onvoldoende</t>
  </si>
  <si>
    <t>aandeel score in totaal</t>
  </si>
  <si>
    <t>aandeel score in zwak of onvoldoende</t>
  </si>
  <si>
    <t>Aandachtsgebied</t>
  </si>
  <si>
    <t>Schuldendruk</t>
  </si>
  <si>
    <t>Hoge schuld</t>
  </si>
  <si>
    <t>Structureel exploitatieresultaat</t>
  </si>
  <si>
    <t>Hoge oplopende schuld</t>
  </si>
  <si>
    <t>Lage investeringen</t>
  </si>
  <si>
    <t>Hoge investeringen</t>
  </si>
  <si>
    <t>Onbenutte belastingcapaciteit</t>
  </si>
  <si>
    <r>
      <t>Financi</t>
    </r>
    <r>
      <rPr>
        <sz val="11"/>
        <rFont val="Calibri"/>
        <family val="2"/>
      </rPr>
      <t>ë</t>
    </r>
    <r>
      <rPr>
        <sz val="11"/>
        <rFont val="Calibri"/>
        <family val="2"/>
        <scheme val="minor"/>
      </rPr>
      <t>le conditie index</t>
    </r>
  </si>
  <si>
    <t>totaal scores</t>
  </si>
  <si>
    <t>scores onvoldoende en zwak</t>
  </si>
  <si>
    <t>aandeel in totaal</t>
  </si>
  <si>
    <t>score FCI</t>
  </si>
  <si>
    <t>1 - zeer slecht</t>
  </si>
  <si>
    <t>2 - slecht</t>
  </si>
  <si>
    <t>3 - ruim onvoldoende</t>
  </si>
  <si>
    <t>4 - onvoldoende</t>
  </si>
  <si>
    <t>5 - zwak</t>
  </si>
  <si>
    <t>7 - ruim voldoende</t>
  </si>
  <si>
    <t>8 - goed</t>
  </si>
  <si>
    <t>9 - zeer goed</t>
  </si>
  <si>
    <t>10 - uitstekend</t>
  </si>
  <si>
    <t>Aantal gemeenten</t>
  </si>
  <si>
    <t>Altena</t>
  </si>
  <si>
    <t>Beekdaelen</t>
  </si>
  <si>
    <t>Het Hogeland</t>
  </si>
  <si>
    <t>Hoeksche Waard</t>
  </si>
  <si>
    <t>Midden-Groningen</t>
  </si>
  <si>
    <t>Molenlanden</t>
  </si>
  <si>
    <t>Noardeast-Fryslân</t>
  </si>
  <si>
    <t>Vijfheerenlanden</t>
  </si>
  <si>
    <t>Waadhoeke</t>
  </si>
  <si>
    <t>West-Betuwe</t>
  </si>
  <si>
    <t>Westerkwartier</t>
  </si>
  <si>
    <t>Westerwolde</t>
  </si>
  <si>
    <t>5. Exploitatieresultaat 2018</t>
  </si>
  <si>
    <t>6. Hoge oplopende schuld</t>
  </si>
  <si>
    <t>7. score hoge investeringen</t>
  </si>
  <si>
    <t>8. score afhankelijkheid</t>
  </si>
  <si>
    <t>9. score onbenutte belastingcapaciteit</t>
  </si>
  <si>
    <t>10. score lage netto uitgaven</t>
  </si>
  <si>
    <t>10. score hoge netto uitgaven</t>
  </si>
  <si>
    <t>11. score houdbaarheid</t>
  </si>
  <si>
    <t>6. Netto investeringsquote</t>
  </si>
  <si>
    <t>9. Netto lopende lasten  per inw.</t>
  </si>
  <si>
    <t>4. Solvabiliteitsratio</t>
  </si>
  <si>
    <t>2. score schuldendruk (oranje)</t>
  </si>
  <si>
    <t>2. score schuldendruk (rood)</t>
  </si>
  <si>
    <t>3. score hoge schuld (oranje)</t>
  </si>
  <si>
    <t>3. score hoge schuld (rood)</t>
  </si>
  <si>
    <t>4. score schuldbelasting (oranje)</t>
  </si>
  <si>
    <t>4. score schuldbelasting (rood)</t>
  </si>
  <si>
    <t>matig</t>
  </si>
  <si>
    <t>scores matig</t>
  </si>
  <si>
    <t>aandeel in matig</t>
  </si>
  <si>
    <t>zwak of onvoldoende : totaal</t>
  </si>
  <si>
    <t>aandeel score in matig</t>
  </si>
  <si>
    <t>matig : totaal</t>
  </si>
  <si>
    <t>Rentegevoeligheid op korte termijn</t>
  </si>
  <si>
    <t>Schuldbelasting van bezit</t>
  </si>
  <si>
    <t>Afhankelijkheid van overdrachten</t>
  </si>
  <si>
    <t>Weerbaarheid / flexibiliteit exploitatie</t>
  </si>
  <si>
    <t xml:space="preserve">Lage lopende uitgaven publieke voorzieningen </t>
  </si>
  <si>
    <t>Hoge lopende uitgaven publieke voorzieningen</t>
  </si>
  <si>
    <t>6 - matig</t>
  </si>
  <si>
    <t>Balans en exploitatie jaarrekening 2018</t>
  </si>
  <si>
    <t xml:space="preserve">Balans en exploitatie jaarrekening 2018 </t>
  </si>
  <si>
    <t>3. Uitleenquote</t>
  </si>
  <si>
    <t>9. Klasse gemeente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</si>
</sst>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3" fontId="0" fillId="0" borderId="0" xfId="0" applyNumberFormat="1"/>
    <xf numFmtId="1" fontId="0" fillId="0" borderId="0" xfId="0" applyNumberFormat="1"/>
    <xf numFmtId="3" fontId="1" fillId="0" borderId="0" xfId="0" applyNumberFormat="1" applyFont="1"/>
    <xf numFmtId="1" fontId="1" fillId="0" borderId="0" xfId="0" applyNumberFormat="1" applyFon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0" fontId="0" fillId="0" borderId="0" xfId="0" applyAlignment="1">
      <alignment textRotation="90"/>
    </xf>
    <xf numFmtId="164" fontId="0" fillId="0" borderId="0" xfId="0" applyNumberFormat="1" applyAlignment="1">
      <alignment textRotation="90"/>
    </xf>
    <xf numFmtId="3" fontId="0" fillId="0" borderId="0" xfId="0" applyNumberFormat="1" applyAlignment="1">
      <alignment textRotation="90"/>
    </xf>
    <xf numFmtId="1" fontId="0" fillId="0" borderId="0" xfId="0" applyNumberFormat="1" applyAlignment="1">
      <alignment textRotation="90"/>
    </xf>
    <xf numFmtId="164" fontId="2" fillId="0" borderId="0" xfId="0" applyNumberFormat="1" applyFont="1" applyAlignment="1">
      <alignment textRotation="90"/>
    </xf>
    <xf numFmtId="1" fontId="2" fillId="0" borderId="0" xfId="0" applyNumberFormat="1" applyFont="1" applyAlignment="1">
      <alignment textRotation="90"/>
    </xf>
    <xf numFmtId="164" fontId="1" fillId="0" borderId="0" xfId="0" applyNumberFormat="1" applyFont="1" applyAlignment="1">
      <alignment textRotation="90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textRotation="90"/>
    </xf>
    <xf numFmtId="2" fontId="3" fillId="0" borderId="0" xfId="0" applyNumberFormat="1" applyFont="1"/>
    <xf numFmtId="165" fontId="3" fillId="0" borderId="0" xfId="0" applyNumberFormat="1" applyFont="1"/>
    <xf numFmtId="9" fontId="0" fillId="0" borderId="0" xfId="0" applyNumberFormat="1"/>
    <xf numFmtId="0" fontId="3" fillId="2" borderId="0" xfId="0" applyFont="1" applyFill="1"/>
    <xf numFmtId="165" fontId="3" fillId="0" borderId="0" xfId="0" applyNumberFormat="1" applyFont="1" applyAlignment="1">
      <alignment textRotation="90"/>
    </xf>
    <xf numFmtId="0" fontId="7" fillId="0" borderId="0" xfId="0" applyFont="1"/>
    <xf numFmtId="1" fontId="7" fillId="0" borderId="0" xfId="0" applyNumberFormat="1" applyFont="1"/>
    <xf numFmtId="164" fontId="7" fillId="0" borderId="0" xfId="0" applyNumberFormat="1" applyFont="1" applyAlignment="1">
      <alignment textRotation="90"/>
    </xf>
    <xf numFmtId="1" fontId="7" fillId="0" borderId="0" xfId="0" applyNumberFormat="1" applyFont="1" applyAlignment="1">
      <alignment textRotation="90"/>
    </xf>
    <xf numFmtId="0" fontId="3" fillId="0" borderId="0" xfId="0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164" fontId="0" fillId="0" borderId="0" xfId="0" applyNumberFormat="1" applyFill="1"/>
    <xf numFmtId="165" fontId="3" fillId="0" borderId="0" xfId="0" applyNumberFormat="1" applyFont="1" applyFill="1"/>
    <xf numFmtId="0" fontId="7" fillId="0" borderId="0" xfId="0" applyFont="1" applyFill="1"/>
    <xf numFmtId="1" fontId="7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164" fontId="4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164" fontId="7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3" fontId="0" fillId="0" borderId="0" xfId="0" applyNumberFormat="1" applyFont="1"/>
    <xf numFmtId="164" fontId="5" fillId="0" borderId="0" xfId="0" applyNumberFormat="1" applyFont="1" applyAlignment="1"/>
  </cellXfs>
  <cellStyles count="1">
    <cellStyle name="Standa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 6.4'!$A$3:$A$12</c:f>
              <c:strCache>
                <c:ptCount val="10"/>
                <c:pt idx="0">
                  <c:v>1 - zeer slecht</c:v>
                </c:pt>
                <c:pt idx="1">
                  <c:v>2 - slecht</c:v>
                </c:pt>
                <c:pt idx="2">
                  <c:v>3 - ruim onvoldoende</c:v>
                </c:pt>
                <c:pt idx="3">
                  <c:v>4 - onvoldoende</c:v>
                </c:pt>
                <c:pt idx="4">
                  <c:v>5 - zwak</c:v>
                </c:pt>
                <c:pt idx="5">
                  <c:v>6 - matig</c:v>
                </c:pt>
                <c:pt idx="6">
                  <c:v>7 - ruim voldoende</c:v>
                </c:pt>
                <c:pt idx="7">
                  <c:v>8 - goed</c:v>
                </c:pt>
                <c:pt idx="8">
                  <c:v>9 - zeer goed</c:v>
                </c:pt>
                <c:pt idx="9">
                  <c:v>10 - uitstekend</c:v>
                </c:pt>
              </c:strCache>
            </c:strRef>
          </c:cat>
          <c:val>
            <c:numRef>
              <c:f>'tabel 6.4'!$B$3:$B$12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22</c:v>
                </c:pt>
                <c:pt idx="6">
                  <c:v>83</c:v>
                </c:pt>
                <c:pt idx="7">
                  <c:v>132</c:v>
                </c:pt>
                <c:pt idx="8">
                  <c:v>94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2-46A2-AA9D-E43E60053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505000"/>
        <c:axId val="495500408"/>
      </c:barChart>
      <c:catAx>
        <c:axId val="495505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>
                    <a:solidFill>
                      <a:sysClr val="windowText" lastClr="000000"/>
                    </a:solidFill>
                  </a:rPr>
                  <a:t>Score financiele conditie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95500408"/>
        <c:crosses val="autoZero"/>
        <c:auto val="1"/>
        <c:lblAlgn val="ctr"/>
        <c:lblOffset val="100"/>
        <c:noMultiLvlLbl val="0"/>
      </c:catAx>
      <c:valAx>
        <c:axId val="49550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Aantal gemeenten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9550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2</xdr:row>
      <xdr:rowOff>3810</xdr:rowOff>
    </xdr:from>
    <xdr:to>
      <xdr:col>10</xdr:col>
      <xdr:colOff>335280</xdr:colOff>
      <xdr:row>17</xdr:row>
      <xdr:rowOff>3810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4D02EC9-0D96-4A67-B7DE-DC01D1837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M1" sqref="AM1"/>
    </sheetView>
  </sheetViews>
  <sheetFormatPr defaultRowHeight="15" x14ac:dyDescent="0.25"/>
  <cols>
    <col min="1" max="1" width="29.5703125" bestFit="1" customWidth="1"/>
    <col min="2" max="2" width="6.85546875" style="1" bestFit="1" customWidth="1"/>
    <col min="3" max="3" width="7.5703125" style="1" bestFit="1" customWidth="1"/>
    <col min="4" max="5" width="6.85546875" style="51" customWidth="1"/>
    <col min="6" max="6" width="7.5703125" style="1" bestFit="1" customWidth="1"/>
    <col min="7" max="7" width="6.85546875" style="1" bestFit="1" customWidth="1"/>
    <col min="8" max="11" width="6.5703125" style="1" bestFit="1" customWidth="1"/>
    <col min="12" max="13" width="5.85546875" style="1" bestFit="1" customWidth="1"/>
    <col min="14" max="14" width="5.5703125" style="7" bestFit="1" customWidth="1"/>
    <col min="15" max="15" width="6.5703125" style="1" bestFit="1" customWidth="1"/>
    <col min="16" max="16" width="30.42578125" style="36" bestFit="1" customWidth="1"/>
    <col min="17" max="17" width="6.140625" bestFit="1" customWidth="1"/>
    <col min="18" max="18" width="4.42578125" customWidth="1"/>
    <col min="19" max="19" width="6.140625" bestFit="1" customWidth="1"/>
    <col min="20" max="20" width="5.42578125" customWidth="1"/>
    <col min="21" max="21" width="6.140625" bestFit="1" customWidth="1"/>
    <col min="22" max="22" width="5.42578125" customWidth="1"/>
    <col min="23" max="23" width="6.140625" bestFit="1" customWidth="1"/>
    <col min="24" max="24" width="4.42578125" style="2" customWidth="1"/>
    <col min="25" max="26" width="4.42578125" style="3" customWidth="1"/>
    <col min="27" max="27" width="4.42578125" style="6" customWidth="1"/>
    <col min="28" max="28" width="7.140625" bestFit="1" customWidth="1"/>
    <col min="29" max="29" width="5.42578125" style="2" customWidth="1"/>
    <col min="30" max="30" width="4.42578125" style="2" customWidth="1"/>
    <col min="31" max="31" width="6.140625" style="11" bestFit="1" customWidth="1"/>
    <col min="32" max="38" width="6.140625" bestFit="1" customWidth="1"/>
    <col min="39" max="39" width="5.42578125" style="31" bestFit="1" customWidth="1"/>
    <col min="40" max="40" width="15.7109375" style="5" hidden="1" customWidth="1"/>
    <col min="41" max="41" width="15.85546875" customWidth="1"/>
    <col min="42" max="42" width="15.28515625" bestFit="1" customWidth="1"/>
    <col min="43" max="43" width="10.28515625" bestFit="1" customWidth="1"/>
    <col min="44" max="44" width="20.28515625" style="1" bestFit="1" customWidth="1"/>
    <col min="45" max="45" width="13.5703125" style="1" bestFit="1" customWidth="1"/>
    <col min="47" max="49" width="8.85546875" style="1"/>
  </cols>
  <sheetData>
    <row r="1" spans="1:49" s="21" customFormat="1" ht="184.15" customHeight="1" x14ac:dyDescent="0.25">
      <c r="A1" s="28" t="s">
        <v>344</v>
      </c>
      <c r="B1" s="22" t="s">
        <v>346</v>
      </c>
      <c r="C1" s="22" t="s">
        <v>347</v>
      </c>
      <c r="D1" s="37" t="s">
        <v>450</v>
      </c>
      <c r="E1" s="37" t="s">
        <v>348</v>
      </c>
      <c r="F1" s="22" t="s">
        <v>349</v>
      </c>
      <c r="G1" s="22" t="s">
        <v>428</v>
      </c>
      <c r="H1" s="22" t="s">
        <v>350</v>
      </c>
      <c r="I1" s="22" t="s">
        <v>351</v>
      </c>
      <c r="J1" s="22" t="s">
        <v>418</v>
      </c>
      <c r="K1" s="22" t="s">
        <v>426</v>
      </c>
      <c r="L1" s="22" t="s">
        <v>352</v>
      </c>
      <c r="M1" s="22" t="s">
        <v>353</v>
      </c>
      <c r="N1" s="23" t="s">
        <v>427</v>
      </c>
      <c r="O1" s="22" t="s">
        <v>354</v>
      </c>
      <c r="P1" s="38" t="s">
        <v>451</v>
      </c>
      <c r="Q1" s="22" t="s">
        <v>355</v>
      </c>
      <c r="R1" s="22" t="s">
        <v>429</v>
      </c>
      <c r="S1" s="22" t="s">
        <v>430</v>
      </c>
      <c r="T1" s="22" t="s">
        <v>431</v>
      </c>
      <c r="U1" s="22" t="s">
        <v>432</v>
      </c>
      <c r="V1" s="22" t="s">
        <v>433</v>
      </c>
      <c r="W1" s="22" t="s">
        <v>434</v>
      </c>
      <c r="X1" s="37" t="s">
        <v>356</v>
      </c>
      <c r="Y1" s="37" t="s">
        <v>356</v>
      </c>
      <c r="Z1" s="37" t="s">
        <v>356</v>
      </c>
      <c r="AA1" s="38" t="s">
        <v>356</v>
      </c>
      <c r="AB1" s="22" t="s">
        <v>357</v>
      </c>
      <c r="AC1" s="37" t="s">
        <v>369</v>
      </c>
      <c r="AD1" s="37" t="s">
        <v>369</v>
      </c>
      <c r="AE1" s="29" t="s">
        <v>419</v>
      </c>
      <c r="AF1" s="22" t="s">
        <v>368</v>
      </c>
      <c r="AG1" s="22" t="s">
        <v>420</v>
      </c>
      <c r="AH1" s="22" t="s">
        <v>421</v>
      </c>
      <c r="AI1" s="22" t="s">
        <v>422</v>
      </c>
      <c r="AJ1" s="22" t="s">
        <v>423</v>
      </c>
      <c r="AK1" s="22" t="s">
        <v>424</v>
      </c>
      <c r="AL1" s="22" t="s">
        <v>425</v>
      </c>
      <c r="AM1" s="34" t="s">
        <v>391</v>
      </c>
      <c r="AN1" s="27" t="s">
        <v>345</v>
      </c>
      <c r="AO1" s="22"/>
      <c r="AP1" s="22"/>
      <c r="AQ1" s="22"/>
      <c r="AR1" s="22"/>
      <c r="AS1" s="23"/>
      <c r="AT1" s="23"/>
      <c r="AU1" s="22"/>
      <c r="AV1" s="22"/>
      <c r="AW1" s="22"/>
    </row>
    <row r="2" spans="1:49" x14ac:dyDescent="0.25">
      <c r="A2" t="s">
        <v>0</v>
      </c>
      <c r="B2" s="13">
        <v>0.10523312533362784</v>
      </c>
      <c r="C2" s="13">
        <v>5.115957078573901E-2</v>
      </c>
      <c r="D2" s="51">
        <v>4.3509865005192105E-2</v>
      </c>
      <c r="E2" s="51">
        <v>0.15801315334025615</v>
      </c>
      <c r="F2" s="13">
        <f t="shared" ref="F2:F65" si="0">SUM(C2,0.12*D2,-0.7*E2)</f>
        <v>-5.422845275181723E-2</v>
      </c>
      <c r="G2" s="13">
        <v>0.74228284278535539</v>
      </c>
      <c r="H2" s="13">
        <v>6.0797460564247077E-2</v>
      </c>
      <c r="I2" s="13">
        <v>4.1166124022304552E-4</v>
      </c>
      <c r="J2" s="13">
        <v>-2.9820006922810661E-2</v>
      </c>
      <c r="K2" s="13">
        <v>-1.7679127725856697E-2</v>
      </c>
      <c r="L2" s="13">
        <v>0.68459584460523171</v>
      </c>
      <c r="M2" s="13">
        <v>5.5390777500569775E-2</v>
      </c>
      <c r="N2" s="14">
        <v>1575.8615320992515</v>
      </c>
      <c r="O2" s="1">
        <v>0.26750000000000002</v>
      </c>
      <c r="P2" s="36">
        <v>2</v>
      </c>
      <c r="Q2" s="11">
        <f t="shared" ref="Q2:Q65" si="1">IF(B2&gt;20%,1,0)</f>
        <v>0</v>
      </c>
      <c r="R2" s="31">
        <f t="shared" ref="R2:R65" si="2">IF(C2&gt;100%,1,0)/2</f>
        <v>0</v>
      </c>
      <c r="S2" s="31">
        <f t="shared" ref="S2:S65" si="3">IF(C2&gt;130%,1,0)/2</f>
        <v>0</v>
      </c>
      <c r="T2" s="31">
        <f t="shared" ref="T2:T65" si="4">IF(F2&gt;90%,1,0)/2</f>
        <v>0</v>
      </c>
      <c r="U2" s="31">
        <f t="shared" ref="U2:U65" si="5">IF(F2&gt;120%,1,0)/2</f>
        <v>0</v>
      </c>
      <c r="V2" s="31">
        <f t="shared" ref="V2:V65" si="6">IF(G2&lt;20%,1,0)/2</f>
        <v>0</v>
      </c>
      <c r="W2" s="31">
        <f t="shared" ref="W2:W65" si="7">IF(G2&lt;0%,1,0)/2</f>
        <v>0</v>
      </c>
      <c r="X2" s="35">
        <f t="shared" ref="X2:X65" si="8">IF(H2&lt;0%,1,0)</f>
        <v>0</v>
      </c>
      <c r="Y2" s="35">
        <f t="shared" ref="Y2:Y65" si="9">IF(I2&lt;0%,1,0)</f>
        <v>0</v>
      </c>
      <c r="Z2" s="35">
        <f t="shared" ref="Z2:Z65" si="10">IF(J2&lt;0%,1,0)</f>
        <v>1</v>
      </c>
      <c r="AA2" s="36">
        <f t="shared" ref="AA2:AA65" si="11">SUM(X2:Z2)</f>
        <v>1</v>
      </c>
      <c r="AB2" s="11">
        <f t="shared" ref="AB2:AB65" si="12">IF(AA2&gt;0,1,0)</f>
        <v>1</v>
      </c>
      <c r="AC2" s="36">
        <f t="shared" ref="AC2:AC65" si="13">IF(SUM(S2,U2,W2)&gt;0,1,0)</f>
        <v>0</v>
      </c>
      <c r="AD2" s="36">
        <f t="shared" ref="AD2:AD65" si="14">IF(SUM(AB2,AG2)&gt;0,1,0)</f>
        <v>1</v>
      </c>
      <c r="AE2">
        <f t="shared" ref="AE2:AE65" si="15">IF(SUM(AC2,AD2)&gt;1,1,0)</f>
        <v>0</v>
      </c>
      <c r="AF2">
        <f t="shared" ref="AF2:AF65" si="16">IF(K2&lt;0%,1,0)</f>
        <v>1</v>
      </c>
      <c r="AG2">
        <f t="shared" ref="AG2:AG65" si="17">IF(K2&gt;5%,1,0)</f>
        <v>0</v>
      </c>
      <c r="AH2">
        <f t="shared" ref="AH2:AH65" si="18">IF(L2&gt;70%,1,0)</f>
        <v>0</v>
      </c>
      <c r="AI2">
        <f t="shared" ref="AI2:AI65" si="19">IF(M2&lt;0%,1,0)</f>
        <v>0</v>
      </c>
      <c r="AJ2">
        <f>IF(N2&lt;1378,1,0)</f>
        <v>0</v>
      </c>
      <c r="AK2">
        <f>IF(N2&gt;2135,1,0)</f>
        <v>0</v>
      </c>
      <c r="AL2">
        <f t="shared" ref="AL2:AL65" si="20">IF(O2&gt;25%,1,0)</f>
        <v>1</v>
      </c>
      <c r="AM2" s="31">
        <f>SUM(10,-Q2,-R2,-S2,-T2,-U2,-V2,-W2,-AB2,-AE2,-AF2,-AG2,-AH2,-AI2,-AJ2,-AK2,-AL2)</f>
        <v>7</v>
      </c>
      <c r="AN2" s="5">
        <f t="shared" ref="AN2:AN65" si="21">IF(AM2&lt;6,"onderzoek",0)</f>
        <v>0</v>
      </c>
      <c r="AS2" s="14"/>
      <c r="AT2" s="14"/>
    </row>
    <row r="3" spans="1:49" x14ac:dyDescent="0.25">
      <c r="A3" t="s">
        <v>1</v>
      </c>
      <c r="B3" s="13">
        <v>0</v>
      </c>
      <c r="C3" s="13">
        <v>0.2842911692785815</v>
      </c>
      <c r="D3" s="51">
        <v>3.6992423238613778E-2</v>
      </c>
      <c r="E3" s="51">
        <v>0.32359637182745704</v>
      </c>
      <c r="F3" s="13">
        <f t="shared" si="0"/>
        <v>6.2212799787995238E-2</v>
      </c>
      <c r="G3" s="13">
        <v>0.57716285683036206</v>
      </c>
      <c r="H3" s="13">
        <v>8.4244034845879459E-2</v>
      </c>
      <c r="I3" s="13">
        <v>6.2470874540464974E-2</v>
      </c>
      <c r="J3" s="13">
        <v>-3.3125745329269907E-3</v>
      </c>
      <c r="K3" s="13">
        <v>5.1594854066034666E-2</v>
      </c>
      <c r="L3" s="13">
        <v>0.60788509863111329</v>
      </c>
      <c r="M3" s="13">
        <v>5.7045236615478619E-2</v>
      </c>
      <c r="N3" s="14">
        <v>1714.6692104511255</v>
      </c>
      <c r="O3" s="1">
        <v>0.16254999999999997</v>
      </c>
      <c r="P3" s="36">
        <v>1</v>
      </c>
      <c r="Q3" s="11">
        <f t="shared" si="1"/>
        <v>0</v>
      </c>
      <c r="R3" s="31">
        <f t="shared" si="2"/>
        <v>0</v>
      </c>
      <c r="S3" s="31">
        <f t="shared" si="3"/>
        <v>0</v>
      </c>
      <c r="T3" s="31">
        <f t="shared" si="4"/>
        <v>0</v>
      </c>
      <c r="U3" s="31">
        <f t="shared" si="5"/>
        <v>0</v>
      </c>
      <c r="V3" s="31">
        <f t="shared" si="6"/>
        <v>0</v>
      </c>
      <c r="W3" s="31">
        <f t="shared" si="7"/>
        <v>0</v>
      </c>
      <c r="X3" s="35">
        <f t="shared" si="8"/>
        <v>0</v>
      </c>
      <c r="Y3" s="35">
        <f t="shared" si="9"/>
        <v>0</v>
      </c>
      <c r="Z3" s="35">
        <f t="shared" si="10"/>
        <v>1</v>
      </c>
      <c r="AA3" s="36">
        <f t="shared" si="11"/>
        <v>1</v>
      </c>
      <c r="AB3" s="11">
        <f t="shared" si="12"/>
        <v>1</v>
      </c>
      <c r="AC3" s="36">
        <f t="shared" si="13"/>
        <v>0</v>
      </c>
      <c r="AD3" s="36">
        <f t="shared" si="14"/>
        <v>1</v>
      </c>
      <c r="AE3">
        <f t="shared" si="15"/>
        <v>0</v>
      </c>
      <c r="AF3">
        <f t="shared" si="16"/>
        <v>0</v>
      </c>
      <c r="AG3">
        <f t="shared" si="17"/>
        <v>1</v>
      </c>
      <c r="AH3">
        <f t="shared" si="18"/>
        <v>0</v>
      </c>
      <c r="AI3">
        <f t="shared" si="19"/>
        <v>0</v>
      </c>
      <c r="AJ3">
        <f>IF(N3&lt;1228,1,0)</f>
        <v>0</v>
      </c>
      <c r="AK3">
        <f>IF(N3&gt;1752,1,0)</f>
        <v>0</v>
      </c>
      <c r="AL3">
        <f t="shared" si="20"/>
        <v>0</v>
      </c>
      <c r="AM3" s="31">
        <f t="shared" ref="AM3:AM66" si="22">SUM(10,-Q3,-R3,-S3,-T3,-U3,-V3,-W3,-AB3,-AE3,-AF3,-AG3,-AH3,-AI3,-AJ3,-AK3,-AL3)</f>
        <v>8</v>
      </c>
      <c r="AN3" s="5">
        <f t="shared" si="21"/>
        <v>0</v>
      </c>
      <c r="AS3" s="14"/>
      <c r="AT3" s="14"/>
    </row>
    <row r="4" spans="1:49" x14ac:dyDescent="0.25">
      <c r="A4" t="s">
        <v>2</v>
      </c>
      <c r="B4" s="13">
        <v>1.5504263256061817E-2</v>
      </c>
      <c r="C4" s="13">
        <v>0.18221216962181486</v>
      </c>
      <c r="D4" s="51">
        <v>0.212580864558784</v>
      </c>
      <c r="E4" s="51">
        <v>3.3057589801179947E-2</v>
      </c>
      <c r="F4" s="13">
        <f t="shared" si="0"/>
        <v>0.18458156050804297</v>
      </c>
      <c r="G4" s="13">
        <v>0.4869437783106848</v>
      </c>
      <c r="H4" s="13">
        <v>-3.008178852034471E-2</v>
      </c>
      <c r="I4" s="13">
        <v>-4.3675298804780875E-2</v>
      </c>
      <c r="J4" s="13">
        <v>9.5376682536418705E-3</v>
      </c>
      <c r="K4" s="13">
        <v>-2.421982506366354E-2</v>
      </c>
      <c r="L4" s="13">
        <v>0.44027377285081959</v>
      </c>
      <c r="M4" s="13">
        <v>5.3362963199755413E-2</v>
      </c>
      <c r="N4" s="14">
        <v>1592.4464661375268</v>
      </c>
      <c r="O4" s="1">
        <v>0.245</v>
      </c>
      <c r="P4" s="36">
        <v>2</v>
      </c>
      <c r="Q4" s="11">
        <f t="shared" si="1"/>
        <v>0</v>
      </c>
      <c r="R4" s="31">
        <f t="shared" si="2"/>
        <v>0</v>
      </c>
      <c r="S4" s="31">
        <f t="shared" si="3"/>
        <v>0</v>
      </c>
      <c r="T4" s="31">
        <f t="shared" si="4"/>
        <v>0</v>
      </c>
      <c r="U4" s="31">
        <f t="shared" si="5"/>
        <v>0</v>
      </c>
      <c r="V4" s="31">
        <f t="shared" si="6"/>
        <v>0</v>
      </c>
      <c r="W4" s="31">
        <f t="shared" si="7"/>
        <v>0</v>
      </c>
      <c r="X4" s="35">
        <f t="shared" si="8"/>
        <v>1</v>
      </c>
      <c r="Y4" s="35">
        <f t="shared" si="9"/>
        <v>1</v>
      </c>
      <c r="Z4" s="35">
        <f t="shared" si="10"/>
        <v>0</v>
      </c>
      <c r="AA4" s="36">
        <f t="shared" si="11"/>
        <v>2</v>
      </c>
      <c r="AB4" s="11">
        <f t="shared" si="12"/>
        <v>1</v>
      </c>
      <c r="AC4" s="36">
        <f t="shared" si="13"/>
        <v>0</v>
      </c>
      <c r="AD4" s="36">
        <f t="shared" si="14"/>
        <v>1</v>
      </c>
      <c r="AE4">
        <f t="shared" si="15"/>
        <v>0</v>
      </c>
      <c r="AF4">
        <f t="shared" si="16"/>
        <v>1</v>
      </c>
      <c r="AG4">
        <f t="shared" si="17"/>
        <v>0</v>
      </c>
      <c r="AH4">
        <f t="shared" si="18"/>
        <v>0</v>
      </c>
      <c r="AI4">
        <f t="shared" si="19"/>
        <v>0</v>
      </c>
      <c r="AJ4">
        <f>IF(N4&lt;1378,1,0)</f>
        <v>0</v>
      </c>
      <c r="AK4">
        <f>IF(N4&gt;2135,1,0)</f>
        <v>0</v>
      </c>
      <c r="AL4">
        <f t="shared" si="20"/>
        <v>0</v>
      </c>
      <c r="AM4" s="31">
        <f t="shared" si="22"/>
        <v>8</v>
      </c>
      <c r="AN4" s="5">
        <f t="shared" si="21"/>
        <v>0</v>
      </c>
      <c r="AS4" s="14"/>
      <c r="AT4" s="14"/>
    </row>
    <row r="5" spans="1:49" x14ac:dyDescent="0.25">
      <c r="A5" t="s">
        <v>3</v>
      </c>
      <c r="B5" s="13">
        <v>0.16428762900415494</v>
      </c>
      <c r="C5" s="13">
        <v>0.48588079276824059</v>
      </c>
      <c r="D5" s="51">
        <v>8.3060601267747863E-2</v>
      </c>
      <c r="E5" s="51">
        <v>2.5367123720998138E-2</v>
      </c>
      <c r="F5" s="13">
        <f t="shared" si="0"/>
        <v>0.4780910783156716</v>
      </c>
      <c r="G5" s="13">
        <v>0.3007974802305321</v>
      </c>
      <c r="H5" s="13">
        <v>9.7682483088720111E-4</v>
      </c>
      <c r="I5" s="13">
        <v>1.8432321727797431E-2</v>
      </c>
      <c r="J5" s="13">
        <v>-6.2535739053204047E-3</v>
      </c>
      <c r="K5" s="13">
        <v>8.2123781830569509E-5</v>
      </c>
      <c r="L5" s="13">
        <v>0.73158063201771384</v>
      </c>
      <c r="M5" s="13">
        <v>4.4724612343973735E-2</v>
      </c>
      <c r="N5" s="14">
        <v>1771.3186343296939</v>
      </c>
      <c r="O5" s="1">
        <v>0.20750000000000002</v>
      </c>
      <c r="P5" s="36">
        <v>2</v>
      </c>
      <c r="Q5" s="11">
        <f t="shared" si="1"/>
        <v>0</v>
      </c>
      <c r="R5" s="31">
        <f t="shared" si="2"/>
        <v>0</v>
      </c>
      <c r="S5" s="31">
        <f t="shared" si="3"/>
        <v>0</v>
      </c>
      <c r="T5" s="31">
        <f t="shared" si="4"/>
        <v>0</v>
      </c>
      <c r="U5" s="31">
        <f t="shared" si="5"/>
        <v>0</v>
      </c>
      <c r="V5" s="31">
        <f t="shared" si="6"/>
        <v>0</v>
      </c>
      <c r="W5" s="31">
        <f t="shared" si="7"/>
        <v>0</v>
      </c>
      <c r="X5" s="35">
        <f t="shared" si="8"/>
        <v>0</v>
      </c>
      <c r="Y5" s="35">
        <f t="shared" si="9"/>
        <v>0</v>
      </c>
      <c r="Z5" s="35">
        <f t="shared" si="10"/>
        <v>1</v>
      </c>
      <c r="AA5" s="36">
        <f t="shared" si="11"/>
        <v>1</v>
      </c>
      <c r="AB5" s="11">
        <f t="shared" si="12"/>
        <v>1</v>
      </c>
      <c r="AC5" s="36">
        <f t="shared" si="13"/>
        <v>0</v>
      </c>
      <c r="AD5" s="36">
        <f t="shared" si="14"/>
        <v>1</v>
      </c>
      <c r="AE5">
        <f t="shared" si="15"/>
        <v>0</v>
      </c>
      <c r="AF5">
        <f t="shared" si="16"/>
        <v>0</v>
      </c>
      <c r="AG5">
        <f t="shared" si="17"/>
        <v>0</v>
      </c>
      <c r="AH5">
        <f t="shared" si="18"/>
        <v>1</v>
      </c>
      <c r="AI5">
        <f t="shared" si="19"/>
        <v>0</v>
      </c>
      <c r="AJ5">
        <f>IF(N5&lt;1378,1,0)</f>
        <v>0</v>
      </c>
      <c r="AK5">
        <f>IF(N5&gt;2135,1,0)</f>
        <v>0</v>
      </c>
      <c r="AL5">
        <f t="shared" si="20"/>
        <v>0</v>
      </c>
      <c r="AM5" s="31">
        <f t="shared" si="22"/>
        <v>8</v>
      </c>
      <c r="AN5" s="5">
        <f t="shared" si="21"/>
        <v>0</v>
      </c>
      <c r="AS5" s="14"/>
      <c r="AT5" s="14"/>
    </row>
    <row r="6" spans="1:49" x14ac:dyDescent="0.25">
      <c r="A6" t="s">
        <v>4</v>
      </c>
      <c r="B6" s="13">
        <v>5.847183850078206E-2</v>
      </c>
      <c r="C6" s="13">
        <v>0.84527804657099914</v>
      </c>
      <c r="D6" s="51">
        <v>3.6276790677564799E-2</v>
      </c>
      <c r="E6" s="51">
        <v>0.14053653414588951</v>
      </c>
      <c r="F6" s="13">
        <f t="shared" si="0"/>
        <v>0.75125568755018435</v>
      </c>
      <c r="G6" s="13">
        <v>0.27424754052829309</v>
      </c>
      <c r="H6" s="13">
        <v>6.4926120711244678E-2</v>
      </c>
      <c r="I6" s="13">
        <v>4.3328204914965279E-2</v>
      </c>
      <c r="J6" s="13">
        <v>-2.8617899569702084E-3</v>
      </c>
      <c r="K6" s="13">
        <v>3.9133433530295858E-2</v>
      </c>
      <c r="L6" s="13">
        <v>0.67423175737466723</v>
      </c>
      <c r="M6" s="13">
        <v>6.3941528557173036E-3</v>
      </c>
      <c r="N6" s="14">
        <v>1446.2644279004699</v>
      </c>
      <c r="O6" s="1">
        <v>0.17</v>
      </c>
      <c r="P6" s="36">
        <v>1</v>
      </c>
      <c r="Q6" s="11">
        <f t="shared" si="1"/>
        <v>0</v>
      </c>
      <c r="R6" s="31">
        <f t="shared" si="2"/>
        <v>0</v>
      </c>
      <c r="S6" s="31">
        <f t="shared" si="3"/>
        <v>0</v>
      </c>
      <c r="T6" s="31">
        <f t="shared" si="4"/>
        <v>0</v>
      </c>
      <c r="U6" s="31">
        <f t="shared" si="5"/>
        <v>0</v>
      </c>
      <c r="V6" s="31">
        <f t="shared" si="6"/>
        <v>0</v>
      </c>
      <c r="W6" s="31">
        <f t="shared" si="7"/>
        <v>0</v>
      </c>
      <c r="X6" s="35">
        <f t="shared" si="8"/>
        <v>0</v>
      </c>
      <c r="Y6" s="35">
        <f t="shared" si="9"/>
        <v>0</v>
      </c>
      <c r="Z6" s="35">
        <f t="shared" si="10"/>
        <v>1</v>
      </c>
      <c r="AA6" s="36">
        <f t="shared" si="11"/>
        <v>1</v>
      </c>
      <c r="AB6" s="11">
        <f t="shared" si="12"/>
        <v>1</v>
      </c>
      <c r="AC6" s="36">
        <f t="shared" si="13"/>
        <v>0</v>
      </c>
      <c r="AD6" s="36">
        <f t="shared" si="14"/>
        <v>1</v>
      </c>
      <c r="AE6">
        <f t="shared" si="15"/>
        <v>0</v>
      </c>
      <c r="AF6">
        <f t="shared" si="16"/>
        <v>0</v>
      </c>
      <c r="AG6">
        <f t="shared" si="17"/>
        <v>0</v>
      </c>
      <c r="AH6">
        <f t="shared" si="18"/>
        <v>0</v>
      </c>
      <c r="AI6">
        <f t="shared" si="19"/>
        <v>0</v>
      </c>
      <c r="AJ6">
        <f>IF(N6&lt;1228,1,0)</f>
        <v>0</v>
      </c>
      <c r="AK6">
        <f>IF(N6&gt;1752,1,0)</f>
        <v>0</v>
      </c>
      <c r="AL6">
        <f t="shared" si="20"/>
        <v>0</v>
      </c>
      <c r="AM6" s="31">
        <f t="shared" si="22"/>
        <v>9</v>
      </c>
      <c r="AN6" s="5">
        <f t="shared" si="21"/>
        <v>0</v>
      </c>
      <c r="AS6" s="14"/>
      <c r="AT6" s="14"/>
    </row>
    <row r="7" spans="1:49" x14ac:dyDescent="0.25">
      <c r="A7" t="s">
        <v>5</v>
      </c>
      <c r="B7" s="13">
        <v>7.9285973178687935E-2</v>
      </c>
      <c r="C7" s="13">
        <v>0.77093577845971828</v>
      </c>
      <c r="D7" s="51">
        <v>3.4809775575849446E-2</v>
      </c>
      <c r="E7" s="51">
        <v>0.22606943468776575</v>
      </c>
      <c r="F7" s="13">
        <f t="shared" si="0"/>
        <v>0.61686434724738426</v>
      </c>
      <c r="G7" s="13">
        <v>0.32464208046393622</v>
      </c>
      <c r="H7" s="13">
        <v>7.4965509216934562E-3</v>
      </c>
      <c r="I7" s="13">
        <v>-1.4848365498227649E-2</v>
      </c>
      <c r="J7" s="13">
        <v>-4.0854808296668758E-3</v>
      </c>
      <c r="K7" s="13">
        <v>6.0173032129256484E-3</v>
      </c>
      <c r="L7" s="13">
        <v>0.60928680327622398</v>
      </c>
      <c r="M7" s="13">
        <v>2.407586735124035E-2</v>
      </c>
      <c r="N7" s="14">
        <v>1348.378670790705</v>
      </c>
      <c r="O7" s="1">
        <v>0.1825</v>
      </c>
      <c r="P7" s="36">
        <v>1</v>
      </c>
      <c r="Q7" s="11">
        <f t="shared" si="1"/>
        <v>0</v>
      </c>
      <c r="R7" s="31">
        <f t="shared" si="2"/>
        <v>0</v>
      </c>
      <c r="S7" s="31">
        <f t="shared" si="3"/>
        <v>0</v>
      </c>
      <c r="T7" s="31">
        <f t="shared" si="4"/>
        <v>0</v>
      </c>
      <c r="U7" s="31">
        <f t="shared" si="5"/>
        <v>0</v>
      </c>
      <c r="V7" s="31">
        <f t="shared" si="6"/>
        <v>0</v>
      </c>
      <c r="W7" s="31">
        <f t="shared" si="7"/>
        <v>0</v>
      </c>
      <c r="X7" s="35">
        <f t="shared" si="8"/>
        <v>0</v>
      </c>
      <c r="Y7" s="35">
        <f t="shared" si="9"/>
        <v>1</v>
      </c>
      <c r="Z7" s="35">
        <f t="shared" si="10"/>
        <v>1</v>
      </c>
      <c r="AA7" s="36">
        <f t="shared" si="11"/>
        <v>2</v>
      </c>
      <c r="AB7" s="11">
        <f t="shared" si="12"/>
        <v>1</v>
      </c>
      <c r="AC7" s="36">
        <f t="shared" si="13"/>
        <v>0</v>
      </c>
      <c r="AD7" s="36">
        <f t="shared" si="14"/>
        <v>1</v>
      </c>
      <c r="AE7">
        <f t="shared" si="15"/>
        <v>0</v>
      </c>
      <c r="AF7">
        <f t="shared" si="16"/>
        <v>0</v>
      </c>
      <c r="AG7">
        <f t="shared" si="17"/>
        <v>0</v>
      </c>
      <c r="AH7">
        <f t="shared" si="18"/>
        <v>0</v>
      </c>
      <c r="AI7">
        <f t="shared" si="19"/>
        <v>0</v>
      </c>
      <c r="AJ7">
        <f>IF(N7&lt;1228,1,0)</f>
        <v>0</v>
      </c>
      <c r="AK7">
        <f>IF(N7&gt;1752,1,0)</f>
        <v>0</v>
      </c>
      <c r="AL7">
        <f t="shared" si="20"/>
        <v>0</v>
      </c>
      <c r="AM7" s="31">
        <f t="shared" si="22"/>
        <v>9</v>
      </c>
      <c r="AN7" s="5">
        <f t="shared" si="21"/>
        <v>0</v>
      </c>
      <c r="AS7" s="14"/>
      <c r="AT7" s="14"/>
    </row>
    <row r="8" spans="1:49" x14ac:dyDescent="0.25">
      <c r="A8" t="s">
        <v>6</v>
      </c>
      <c r="B8" s="13">
        <v>3.5968846612404584E-2</v>
      </c>
      <c r="C8" s="13">
        <v>1.0537954764802149</v>
      </c>
      <c r="D8" s="51">
        <v>3.2207348971227949E-2</v>
      </c>
      <c r="E8" s="51">
        <v>8.8573706516721917E-2</v>
      </c>
      <c r="F8" s="13">
        <f t="shared" si="0"/>
        <v>0.99565876379505702</v>
      </c>
      <c r="G8" s="13">
        <v>0.24385078442605887</v>
      </c>
      <c r="H8" s="13">
        <v>6.7997591104049038E-3</v>
      </c>
      <c r="I8" s="13">
        <v>-9.3278817875331755E-3</v>
      </c>
      <c r="J8" s="13">
        <v>-1.6292504161246557E-2</v>
      </c>
      <c r="K8" s="13">
        <v>4.3032184969157818E-2</v>
      </c>
      <c r="L8" s="13">
        <v>0.56243455195361969</v>
      </c>
      <c r="M8" s="13">
        <v>2.3966170434546578E-2</v>
      </c>
      <c r="N8" s="14">
        <v>2121.1957088595923</v>
      </c>
      <c r="O8" s="1">
        <v>0.17</v>
      </c>
      <c r="P8" s="36">
        <v>3</v>
      </c>
      <c r="Q8" s="11">
        <f t="shared" si="1"/>
        <v>0</v>
      </c>
      <c r="R8" s="31">
        <f t="shared" si="2"/>
        <v>0.5</v>
      </c>
      <c r="S8" s="31">
        <f t="shared" si="3"/>
        <v>0</v>
      </c>
      <c r="T8" s="31">
        <f t="shared" si="4"/>
        <v>0.5</v>
      </c>
      <c r="U8" s="31">
        <f t="shared" si="5"/>
        <v>0</v>
      </c>
      <c r="V8" s="31">
        <f t="shared" si="6"/>
        <v>0</v>
      </c>
      <c r="W8" s="31">
        <f t="shared" si="7"/>
        <v>0</v>
      </c>
      <c r="X8" s="35">
        <f t="shared" si="8"/>
        <v>0</v>
      </c>
      <c r="Y8" s="35">
        <f t="shared" si="9"/>
        <v>1</v>
      </c>
      <c r="Z8" s="35">
        <f t="shared" si="10"/>
        <v>1</v>
      </c>
      <c r="AA8" s="36">
        <f t="shared" si="11"/>
        <v>2</v>
      </c>
      <c r="AB8" s="11">
        <f t="shared" si="12"/>
        <v>1</v>
      </c>
      <c r="AC8" s="36">
        <f t="shared" si="13"/>
        <v>0</v>
      </c>
      <c r="AD8" s="36">
        <f t="shared" si="14"/>
        <v>1</v>
      </c>
      <c r="AE8">
        <f t="shared" si="15"/>
        <v>0</v>
      </c>
      <c r="AF8">
        <f t="shared" si="16"/>
        <v>0</v>
      </c>
      <c r="AG8">
        <f t="shared" si="17"/>
        <v>0</v>
      </c>
      <c r="AH8">
        <f t="shared" si="18"/>
        <v>0</v>
      </c>
      <c r="AI8">
        <f t="shared" si="19"/>
        <v>0</v>
      </c>
      <c r="AJ8">
        <f>IF(N8&lt;1803,1,0)</f>
        <v>0</v>
      </c>
      <c r="AK8">
        <f>IF(N8&gt;2983,1,0)</f>
        <v>0</v>
      </c>
      <c r="AL8">
        <f t="shared" si="20"/>
        <v>0</v>
      </c>
      <c r="AM8" s="31">
        <f t="shared" si="22"/>
        <v>8</v>
      </c>
      <c r="AN8" s="5">
        <f t="shared" si="21"/>
        <v>0</v>
      </c>
      <c r="AS8" s="14"/>
      <c r="AT8" s="14"/>
    </row>
    <row r="9" spans="1:49" x14ac:dyDescent="0.25">
      <c r="A9" t="s">
        <v>7</v>
      </c>
      <c r="B9" s="13">
        <v>6.2701821487914228E-2</v>
      </c>
      <c r="C9" s="13">
        <v>0.69200929120778953</v>
      </c>
      <c r="D9" s="51">
        <v>0.10133898728536027</v>
      </c>
      <c r="E9" s="51">
        <v>0.16936534838653045</v>
      </c>
      <c r="F9" s="13">
        <f t="shared" si="0"/>
        <v>0.58561422581146139</v>
      </c>
      <c r="G9" s="13">
        <v>9.942314324231119E-2</v>
      </c>
      <c r="H9" s="13">
        <v>-2.2518017862684921E-2</v>
      </c>
      <c r="I9" s="13">
        <v>6.1063789132817764E-2</v>
      </c>
      <c r="J9" s="13">
        <v>2.4662889862725107E-2</v>
      </c>
      <c r="K9" s="13">
        <v>-7.4727205817808603E-2</v>
      </c>
      <c r="L9" s="13">
        <v>0.64403925772572768</v>
      </c>
      <c r="M9" s="13">
        <v>3.4836464711317801E-2</v>
      </c>
      <c r="N9" s="14">
        <v>2511.6259607044021</v>
      </c>
      <c r="O9" s="1">
        <v>0.1575</v>
      </c>
      <c r="P9" s="36">
        <v>3</v>
      </c>
      <c r="Q9" s="11">
        <f t="shared" si="1"/>
        <v>0</v>
      </c>
      <c r="R9" s="31">
        <f t="shared" si="2"/>
        <v>0</v>
      </c>
      <c r="S9" s="31">
        <f t="shared" si="3"/>
        <v>0</v>
      </c>
      <c r="T9" s="31">
        <f t="shared" si="4"/>
        <v>0</v>
      </c>
      <c r="U9" s="31">
        <f t="shared" si="5"/>
        <v>0</v>
      </c>
      <c r="V9" s="31">
        <f t="shared" si="6"/>
        <v>0.5</v>
      </c>
      <c r="W9" s="31">
        <f t="shared" si="7"/>
        <v>0</v>
      </c>
      <c r="X9" s="35">
        <f t="shared" si="8"/>
        <v>1</v>
      </c>
      <c r="Y9" s="35">
        <f t="shared" si="9"/>
        <v>0</v>
      </c>
      <c r="Z9" s="35">
        <f t="shared" si="10"/>
        <v>0</v>
      </c>
      <c r="AA9" s="36">
        <f t="shared" si="11"/>
        <v>1</v>
      </c>
      <c r="AB9" s="11">
        <f t="shared" si="12"/>
        <v>1</v>
      </c>
      <c r="AC9" s="36">
        <f t="shared" si="13"/>
        <v>0</v>
      </c>
      <c r="AD9" s="36">
        <f t="shared" si="14"/>
        <v>1</v>
      </c>
      <c r="AE9">
        <f t="shared" si="15"/>
        <v>0</v>
      </c>
      <c r="AF9">
        <f t="shared" si="16"/>
        <v>1</v>
      </c>
      <c r="AG9">
        <f t="shared" si="17"/>
        <v>0</v>
      </c>
      <c r="AH9">
        <f t="shared" si="18"/>
        <v>0</v>
      </c>
      <c r="AI9">
        <f t="shared" si="19"/>
        <v>0</v>
      </c>
      <c r="AJ9">
        <f>IF(N9&lt;1803,1,0)</f>
        <v>0</v>
      </c>
      <c r="AK9">
        <f>IF(N9&gt;2983,1,0)</f>
        <v>0</v>
      </c>
      <c r="AL9">
        <f t="shared" si="20"/>
        <v>0</v>
      </c>
      <c r="AM9" s="31">
        <f t="shared" si="22"/>
        <v>7.5</v>
      </c>
      <c r="AN9" s="5">
        <f t="shared" si="21"/>
        <v>0</v>
      </c>
      <c r="AS9" s="14"/>
      <c r="AT9" s="14"/>
    </row>
    <row r="10" spans="1:49" x14ac:dyDescent="0.25">
      <c r="A10" t="s">
        <v>8</v>
      </c>
      <c r="B10" s="13">
        <v>5.287156816315864E-2</v>
      </c>
      <c r="C10" s="13">
        <v>0.55769823791220396</v>
      </c>
      <c r="D10" s="51">
        <v>3.7555755740686335E-2</v>
      </c>
      <c r="E10" s="51">
        <v>0.39754298382142622</v>
      </c>
      <c r="F10" s="13">
        <f t="shared" si="0"/>
        <v>0.28392483992608797</v>
      </c>
      <c r="G10" s="13">
        <v>0.50352766655865766</v>
      </c>
      <c r="H10" s="13">
        <v>2.9822421038362477E-3</v>
      </c>
      <c r="I10" s="13">
        <v>7.2301080205583401E-2</v>
      </c>
      <c r="J10" s="13">
        <v>3.5673961553123655E-2</v>
      </c>
      <c r="K10" s="13">
        <v>2.5844015044641015E-2</v>
      </c>
      <c r="L10" s="13">
        <v>0.644310222904942</v>
      </c>
      <c r="M10" s="13">
        <v>-5.4952576382112407E-3</v>
      </c>
      <c r="N10" s="14">
        <v>2219.7204692386881</v>
      </c>
      <c r="O10" s="1">
        <v>0.29499999999999998</v>
      </c>
      <c r="P10" s="36">
        <v>3</v>
      </c>
      <c r="Q10" s="11">
        <f t="shared" si="1"/>
        <v>0</v>
      </c>
      <c r="R10" s="31">
        <f t="shared" si="2"/>
        <v>0</v>
      </c>
      <c r="S10" s="31">
        <f t="shared" si="3"/>
        <v>0</v>
      </c>
      <c r="T10" s="31">
        <f t="shared" si="4"/>
        <v>0</v>
      </c>
      <c r="U10" s="31">
        <f t="shared" si="5"/>
        <v>0</v>
      </c>
      <c r="V10" s="31">
        <f t="shared" si="6"/>
        <v>0</v>
      </c>
      <c r="W10" s="31">
        <f t="shared" si="7"/>
        <v>0</v>
      </c>
      <c r="X10" s="35">
        <f t="shared" si="8"/>
        <v>0</v>
      </c>
      <c r="Y10" s="35">
        <f t="shared" si="9"/>
        <v>0</v>
      </c>
      <c r="Z10" s="35">
        <f t="shared" si="10"/>
        <v>0</v>
      </c>
      <c r="AA10" s="36">
        <f t="shared" si="11"/>
        <v>0</v>
      </c>
      <c r="AB10" s="11">
        <f t="shared" si="12"/>
        <v>0</v>
      </c>
      <c r="AC10" s="36">
        <f t="shared" si="13"/>
        <v>0</v>
      </c>
      <c r="AD10" s="36">
        <f t="shared" si="14"/>
        <v>0</v>
      </c>
      <c r="AE10">
        <f t="shared" si="15"/>
        <v>0</v>
      </c>
      <c r="AF10">
        <f t="shared" si="16"/>
        <v>0</v>
      </c>
      <c r="AG10">
        <f t="shared" si="17"/>
        <v>0</v>
      </c>
      <c r="AH10">
        <f t="shared" si="18"/>
        <v>0</v>
      </c>
      <c r="AI10">
        <f t="shared" si="19"/>
        <v>1</v>
      </c>
      <c r="AJ10">
        <f>IF(N10&lt;1803,1,0)</f>
        <v>0</v>
      </c>
      <c r="AK10">
        <f>IF(N10&gt;2983,1,0)</f>
        <v>0</v>
      </c>
      <c r="AL10">
        <f t="shared" si="20"/>
        <v>1</v>
      </c>
      <c r="AM10" s="31">
        <f t="shared" si="22"/>
        <v>8</v>
      </c>
      <c r="AN10" s="5">
        <f t="shared" si="21"/>
        <v>0</v>
      </c>
      <c r="AS10" s="14"/>
      <c r="AT10" s="14"/>
    </row>
    <row r="11" spans="1:49" x14ac:dyDescent="0.25">
      <c r="A11" t="s">
        <v>9</v>
      </c>
      <c r="B11" s="13">
        <v>5.8461011568835767E-3</v>
      </c>
      <c r="C11" s="13">
        <v>0.27355996548748923</v>
      </c>
      <c r="D11" s="51">
        <v>0.12181880931837791</v>
      </c>
      <c r="E11" s="51">
        <v>0.58563589301121655</v>
      </c>
      <c r="F11" s="13">
        <f t="shared" si="0"/>
        <v>-0.12176690250215699</v>
      </c>
      <c r="G11" s="13">
        <v>0.70372327595254625</v>
      </c>
      <c r="H11" s="13">
        <v>-4.7711998742352588E-2</v>
      </c>
      <c r="I11" s="13">
        <v>5.3233335428569541E-2</v>
      </c>
      <c r="J11" s="13">
        <v>1.2037963761863675E-2</v>
      </c>
      <c r="K11" s="13">
        <v>-1.516220880069025E-2</v>
      </c>
      <c r="L11" s="13">
        <v>0.55171448603016615</v>
      </c>
      <c r="M11" s="13">
        <v>9.898005575472239E-3</v>
      </c>
      <c r="N11" s="14">
        <v>1636.3948740905528</v>
      </c>
      <c r="O11" s="1">
        <v>0.17500000000000002</v>
      </c>
      <c r="P11" s="36">
        <v>1</v>
      </c>
      <c r="Q11" s="11">
        <f t="shared" si="1"/>
        <v>0</v>
      </c>
      <c r="R11" s="31">
        <f t="shared" si="2"/>
        <v>0</v>
      </c>
      <c r="S11" s="31">
        <f t="shared" si="3"/>
        <v>0</v>
      </c>
      <c r="T11" s="31">
        <f t="shared" si="4"/>
        <v>0</v>
      </c>
      <c r="U11" s="31">
        <f t="shared" si="5"/>
        <v>0</v>
      </c>
      <c r="V11" s="31">
        <f t="shared" si="6"/>
        <v>0</v>
      </c>
      <c r="W11" s="31">
        <f t="shared" si="7"/>
        <v>0</v>
      </c>
      <c r="X11" s="35">
        <f t="shared" si="8"/>
        <v>1</v>
      </c>
      <c r="Y11" s="35">
        <f t="shared" si="9"/>
        <v>0</v>
      </c>
      <c r="Z11" s="35">
        <f t="shared" si="10"/>
        <v>0</v>
      </c>
      <c r="AA11" s="36">
        <f t="shared" si="11"/>
        <v>1</v>
      </c>
      <c r="AB11" s="11">
        <f t="shared" si="12"/>
        <v>1</v>
      </c>
      <c r="AC11" s="36">
        <f t="shared" si="13"/>
        <v>0</v>
      </c>
      <c r="AD11" s="36">
        <f t="shared" si="14"/>
        <v>1</v>
      </c>
      <c r="AE11">
        <f t="shared" si="15"/>
        <v>0</v>
      </c>
      <c r="AF11">
        <f t="shared" si="16"/>
        <v>1</v>
      </c>
      <c r="AG11">
        <f t="shared" si="17"/>
        <v>0</v>
      </c>
      <c r="AH11">
        <f t="shared" si="18"/>
        <v>0</v>
      </c>
      <c r="AI11">
        <f t="shared" si="19"/>
        <v>0</v>
      </c>
      <c r="AJ11">
        <f>IF(N11&lt;1228,1,0)</f>
        <v>0</v>
      </c>
      <c r="AK11">
        <f>IF(N11&gt;1752,1,0)</f>
        <v>0</v>
      </c>
      <c r="AL11">
        <f t="shared" si="20"/>
        <v>0</v>
      </c>
      <c r="AM11" s="31">
        <f t="shared" si="22"/>
        <v>8</v>
      </c>
      <c r="AN11" s="5">
        <f t="shared" si="21"/>
        <v>0</v>
      </c>
      <c r="AS11" s="14"/>
      <c r="AT11" s="14"/>
    </row>
    <row r="12" spans="1:49" x14ac:dyDescent="0.25">
      <c r="A12" t="s">
        <v>10</v>
      </c>
      <c r="B12" s="13">
        <v>1.2812299807815503E-2</v>
      </c>
      <c r="C12" s="13">
        <v>0.47344435452957961</v>
      </c>
      <c r="D12" s="51">
        <v>5.7711146130584777E-2</v>
      </c>
      <c r="E12" s="51">
        <v>7.4321734315771534E-2</v>
      </c>
      <c r="F12" s="13">
        <f t="shared" si="0"/>
        <v>0.42834447804420972</v>
      </c>
      <c r="G12" s="13">
        <v>0.34721332479180012</v>
      </c>
      <c r="H12" s="13">
        <v>3.7972408214622749E-2</v>
      </c>
      <c r="I12" s="13">
        <v>-1.9052826379542396E-2</v>
      </c>
      <c r="J12" s="13">
        <v>-6.3460965117764813E-3</v>
      </c>
      <c r="K12" s="13">
        <v>1.016866135695728E-2</v>
      </c>
      <c r="L12" s="13">
        <v>0.55050918535532933</v>
      </c>
      <c r="M12" s="13">
        <v>4.2846694972868485E-2</v>
      </c>
      <c r="N12" s="14">
        <v>1468.9294575027272</v>
      </c>
      <c r="O12" s="1">
        <v>0.2525</v>
      </c>
      <c r="P12" s="36">
        <v>1</v>
      </c>
      <c r="Q12" s="11">
        <f t="shared" si="1"/>
        <v>0</v>
      </c>
      <c r="R12" s="31">
        <f t="shared" si="2"/>
        <v>0</v>
      </c>
      <c r="S12" s="31">
        <f t="shared" si="3"/>
        <v>0</v>
      </c>
      <c r="T12" s="31">
        <f t="shared" si="4"/>
        <v>0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5">
        <f t="shared" si="8"/>
        <v>0</v>
      </c>
      <c r="Y12" s="35">
        <f t="shared" si="9"/>
        <v>1</v>
      </c>
      <c r="Z12" s="35">
        <f t="shared" si="10"/>
        <v>1</v>
      </c>
      <c r="AA12" s="36">
        <f t="shared" si="11"/>
        <v>2</v>
      </c>
      <c r="AB12" s="11">
        <f t="shared" si="12"/>
        <v>1</v>
      </c>
      <c r="AC12" s="36">
        <f t="shared" si="13"/>
        <v>0</v>
      </c>
      <c r="AD12" s="36">
        <f t="shared" si="14"/>
        <v>1</v>
      </c>
      <c r="AE12">
        <f t="shared" si="15"/>
        <v>0</v>
      </c>
      <c r="AF12">
        <f t="shared" si="16"/>
        <v>0</v>
      </c>
      <c r="AG12">
        <f t="shared" si="17"/>
        <v>0</v>
      </c>
      <c r="AH12">
        <f t="shared" si="18"/>
        <v>0</v>
      </c>
      <c r="AI12">
        <f t="shared" si="19"/>
        <v>0</v>
      </c>
      <c r="AJ12">
        <f>IF(N12&lt;1228,1,0)</f>
        <v>0</v>
      </c>
      <c r="AK12">
        <f>IF(N12&gt;1752,1,0)</f>
        <v>0</v>
      </c>
      <c r="AL12">
        <f t="shared" si="20"/>
        <v>1</v>
      </c>
      <c r="AM12" s="31">
        <f t="shared" si="22"/>
        <v>8</v>
      </c>
      <c r="AN12" s="5">
        <f t="shared" si="21"/>
        <v>0</v>
      </c>
      <c r="AS12" s="14"/>
      <c r="AT12" s="14"/>
    </row>
    <row r="13" spans="1:49" x14ac:dyDescent="0.25">
      <c r="A13" t="s">
        <v>406</v>
      </c>
      <c r="B13" s="13">
        <v>1.8490269495677901E-5</v>
      </c>
      <c r="C13" s="13">
        <v>0.63761786750483562</v>
      </c>
      <c r="D13" s="51">
        <v>7.550320357833655E-2</v>
      </c>
      <c r="E13" s="51">
        <v>0.21830421905222436</v>
      </c>
      <c r="F13" s="13">
        <f t="shared" si="0"/>
        <v>0.49386529859767897</v>
      </c>
      <c r="G13" s="13">
        <v>0.42189710165025657</v>
      </c>
      <c r="H13" s="13">
        <v>2.2927234541119095E-2</v>
      </c>
      <c r="I13" s="13">
        <v>-4.7732499462285532E-3</v>
      </c>
      <c r="J13" s="13">
        <v>1.1106745647969053E-3</v>
      </c>
      <c r="K13" s="13">
        <v>7.0869726184719539E-2</v>
      </c>
      <c r="L13" s="13">
        <v>0.49543844806985671</v>
      </c>
      <c r="M13" s="13">
        <v>7.9384517875500452E-2</v>
      </c>
      <c r="N13" s="14">
        <v>1329.6927369907069</v>
      </c>
      <c r="O13" s="1">
        <v>0.22749999999999998</v>
      </c>
      <c r="P13" s="36">
        <v>1</v>
      </c>
      <c r="Q13" s="11">
        <f t="shared" si="1"/>
        <v>0</v>
      </c>
      <c r="R13" s="31">
        <f t="shared" si="2"/>
        <v>0</v>
      </c>
      <c r="S13" s="31">
        <f t="shared" si="3"/>
        <v>0</v>
      </c>
      <c r="T13" s="31">
        <f t="shared" si="4"/>
        <v>0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5">
        <f t="shared" si="8"/>
        <v>0</v>
      </c>
      <c r="Y13" s="35">
        <f t="shared" si="9"/>
        <v>1</v>
      </c>
      <c r="Z13" s="35">
        <f t="shared" si="10"/>
        <v>0</v>
      </c>
      <c r="AA13" s="36">
        <f t="shared" si="11"/>
        <v>1</v>
      </c>
      <c r="AB13" s="11">
        <f t="shared" si="12"/>
        <v>1</v>
      </c>
      <c r="AC13" s="36">
        <f t="shared" si="13"/>
        <v>0</v>
      </c>
      <c r="AD13" s="36">
        <f t="shared" si="14"/>
        <v>1</v>
      </c>
      <c r="AE13">
        <f t="shared" si="15"/>
        <v>0</v>
      </c>
      <c r="AF13">
        <f t="shared" si="16"/>
        <v>0</v>
      </c>
      <c r="AG13">
        <f t="shared" si="17"/>
        <v>1</v>
      </c>
      <c r="AH13">
        <f t="shared" si="18"/>
        <v>0</v>
      </c>
      <c r="AI13">
        <f t="shared" si="19"/>
        <v>0</v>
      </c>
      <c r="AJ13">
        <f>IF(N13&lt;1228,1,0)</f>
        <v>0</v>
      </c>
      <c r="AK13">
        <f>IF(N13&gt;1752,1,0)</f>
        <v>0</v>
      </c>
      <c r="AL13">
        <f t="shared" si="20"/>
        <v>0</v>
      </c>
      <c r="AM13" s="31">
        <f t="shared" si="22"/>
        <v>8</v>
      </c>
      <c r="AN13" s="15">
        <f t="shared" si="21"/>
        <v>0</v>
      </c>
      <c r="AS13" s="14"/>
      <c r="AT13" s="14"/>
    </row>
    <row r="14" spans="1:49" x14ac:dyDescent="0.25">
      <c r="A14" t="s">
        <v>11</v>
      </c>
      <c r="B14" s="13">
        <v>2.5921509668723107E-2</v>
      </c>
      <c r="C14" s="13">
        <v>0.68469747629734801</v>
      </c>
      <c r="D14" s="51">
        <v>0.12155910777263775</v>
      </c>
      <c r="E14" s="51">
        <v>2.4824806485595201E-2</v>
      </c>
      <c r="F14" s="13">
        <f t="shared" si="0"/>
        <v>0.68190720469014787</v>
      </c>
      <c r="G14" s="13">
        <v>0.35732801078334803</v>
      </c>
      <c r="H14" s="13">
        <v>-2.5712881022615534E-2</v>
      </c>
      <c r="I14" s="13">
        <v>6.7971063747147642E-3</v>
      </c>
      <c r="J14" s="13">
        <v>4.516099482434846E-2</v>
      </c>
      <c r="K14" s="13">
        <v>-2.0004122200338936E-2</v>
      </c>
      <c r="L14" s="13">
        <v>0.31884738906450538</v>
      </c>
      <c r="M14" s="13">
        <v>6.3461116072245541E-2</v>
      </c>
      <c r="N14" s="14">
        <v>4297.4721620142309</v>
      </c>
      <c r="O14" s="1">
        <v>7.4999999999999997E-3</v>
      </c>
      <c r="P14" s="36">
        <v>1</v>
      </c>
      <c r="Q14" s="11">
        <f t="shared" si="1"/>
        <v>0</v>
      </c>
      <c r="R14" s="31">
        <f t="shared" si="2"/>
        <v>0</v>
      </c>
      <c r="S14" s="31">
        <f t="shared" si="3"/>
        <v>0</v>
      </c>
      <c r="T14" s="31">
        <f t="shared" si="4"/>
        <v>0</v>
      </c>
      <c r="U14" s="31">
        <f t="shared" si="5"/>
        <v>0</v>
      </c>
      <c r="V14" s="31">
        <f t="shared" si="6"/>
        <v>0</v>
      </c>
      <c r="W14" s="31">
        <f t="shared" si="7"/>
        <v>0</v>
      </c>
      <c r="X14" s="35">
        <f t="shared" si="8"/>
        <v>1</v>
      </c>
      <c r="Y14" s="35">
        <f t="shared" si="9"/>
        <v>0</v>
      </c>
      <c r="Z14" s="35">
        <f t="shared" si="10"/>
        <v>0</v>
      </c>
      <c r="AA14" s="36">
        <f t="shared" si="11"/>
        <v>1</v>
      </c>
      <c r="AB14" s="11">
        <f t="shared" si="12"/>
        <v>1</v>
      </c>
      <c r="AC14" s="36">
        <f t="shared" si="13"/>
        <v>0</v>
      </c>
      <c r="AD14" s="36">
        <f t="shared" si="14"/>
        <v>1</v>
      </c>
      <c r="AE14">
        <f t="shared" si="15"/>
        <v>0</v>
      </c>
      <c r="AF14">
        <f t="shared" si="16"/>
        <v>1</v>
      </c>
      <c r="AG14">
        <f t="shared" si="17"/>
        <v>0</v>
      </c>
      <c r="AH14">
        <f t="shared" si="18"/>
        <v>0</v>
      </c>
      <c r="AI14">
        <f t="shared" si="19"/>
        <v>0</v>
      </c>
      <c r="AJ14">
        <f>IF(N14&lt;1228,1,0)</f>
        <v>0</v>
      </c>
      <c r="AK14">
        <f>IF(N14&gt;1752,1,0)</f>
        <v>1</v>
      </c>
      <c r="AL14">
        <f t="shared" si="20"/>
        <v>0</v>
      </c>
      <c r="AM14" s="31">
        <f t="shared" si="22"/>
        <v>7</v>
      </c>
      <c r="AN14" s="15">
        <f t="shared" si="21"/>
        <v>0</v>
      </c>
      <c r="AS14" s="14"/>
      <c r="AT14" s="14"/>
    </row>
    <row r="15" spans="1:49" x14ac:dyDescent="0.25">
      <c r="A15" t="s">
        <v>12</v>
      </c>
      <c r="B15" s="13">
        <v>0.10728375876347368</v>
      </c>
      <c r="C15" s="13">
        <v>0.51273853922479529</v>
      </c>
      <c r="D15" s="51">
        <v>0.16514948675314808</v>
      </c>
      <c r="E15" s="51">
        <v>2.7003878444376999E-2</v>
      </c>
      <c r="F15" s="13">
        <f t="shared" si="0"/>
        <v>0.51365376272410923</v>
      </c>
      <c r="G15" s="13">
        <v>0.36189303781060839</v>
      </c>
      <c r="H15" s="13">
        <v>6.1358654473405917E-2</v>
      </c>
      <c r="I15" s="13">
        <v>3.8863753128159234E-2</v>
      </c>
      <c r="J15" s="13">
        <v>4.4655175945079888E-2</v>
      </c>
      <c r="K15" s="13">
        <v>7.3664375846024088E-2</v>
      </c>
      <c r="L15" s="13">
        <v>0.65629474143334687</v>
      </c>
      <c r="M15" s="13">
        <v>1.9685946223514494E-2</v>
      </c>
      <c r="N15" s="14">
        <v>1690.5017757334467</v>
      </c>
      <c r="O15" s="1">
        <v>0.1575</v>
      </c>
      <c r="P15" s="36">
        <v>3</v>
      </c>
      <c r="Q15" s="11">
        <f t="shared" si="1"/>
        <v>0</v>
      </c>
      <c r="R15" s="31">
        <f t="shared" si="2"/>
        <v>0</v>
      </c>
      <c r="S15" s="31">
        <f t="shared" si="3"/>
        <v>0</v>
      </c>
      <c r="T15" s="31">
        <f t="shared" si="4"/>
        <v>0</v>
      </c>
      <c r="U15" s="31">
        <f t="shared" si="5"/>
        <v>0</v>
      </c>
      <c r="V15" s="31">
        <f t="shared" si="6"/>
        <v>0</v>
      </c>
      <c r="W15" s="31">
        <f t="shared" si="7"/>
        <v>0</v>
      </c>
      <c r="X15" s="35">
        <f t="shared" si="8"/>
        <v>0</v>
      </c>
      <c r="Y15" s="35">
        <f t="shared" si="9"/>
        <v>0</v>
      </c>
      <c r="Z15" s="35">
        <f t="shared" si="10"/>
        <v>0</v>
      </c>
      <c r="AA15" s="36">
        <f t="shared" si="11"/>
        <v>0</v>
      </c>
      <c r="AB15" s="11">
        <f t="shared" si="12"/>
        <v>0</v>
      </c>
      <c r="AC15" s="36">
        <f t="shared" si="13"/>
        <v>0</v>
      </c>
      <c r="AD15" s="36">
        <f t="shared" si="14"/>
        <v>1</v>
      </c>
      <c r="AE15">
        <f t="shared" si="15"/>
        <v>0</v>
      </c>
      <c r="AF15">
        <f t="shared" si="16"/>
        <v>0</v>
      </c>
      <c r="AG15">
        <f t="shared" si="17"/>
        <v>1</v>
      </c>
      <c r="AH15">
        <f t="shared" si="18"/>
        <v>0</v>
      </c>
      <c r="AI15">
        <f t="shared" si="19"/>
        <v>0</v>
      </c>
      <c r="AJ15">
        <f>IF(N15&lt;1803,1,0)</f>
        <v>1</v>
      </c>
      <c r="AK15">
        <f>IF(N15&gt;2983,1,0)</f>
        <v>0</v>
      </c>
      <c r="AL15">
        <f t="shared" si="20"/>
        <v>0</v>
      </c>
      <c r="AM15" s="31">
        <f t="shared" si="22"/>
        <v>8</v>
      </c>
      <c r="AN15" s="15">
        <f t="shared" si="21"/>
        <v>0</v>
      </c>
      <c r="AS15" s="14"/>
      <c r="AT15" s="14"/>
    </row>
    <row r="16" spans="1:49" x14ac:dyDescent="0.25">
      <c r="A16" t="s">
        <v>13</v>
      </c>
      <c r="B16" s="13">
        <v>0</v>
      </c>
      <c r="C16" s="13">
        <v>-0.10141300095490091</v>
      </c>
      <c r="D16" s="51">
        <v>6.0524732774975706E-2</v>
      </c>
      <c r="E16" s="51">
        <v>-9.0147694145658146E-3</v>
      </c>
      <c r="F16" s="13">
        <f t="shared" si="0"/>
        <v>-8.7839694431707763E-2</v>
      </c>
      <c r="G16" s="13">
        <v>0.69304496917882119</v>
      </c>
      <c r="H16" s="13">
        <v>4.4511944553884998E-2</v>
      </c>
      <c r="I16" s="13">
        <v>2.4942139768190243E-2</v>
      </c>
      <c r="J16" s="13">
        <v>6.6994501958177868E-2</v>
      </c>
      <c r="K16" s="13">
        <v>7.2195977637650862E-3</v>
      </c>
      <c r="L16" s="13">
        <v>0.52668264989967051</v>
      </c>
      <c r="M16" s="13">
        <v>6.9073714640188702E-2</v>
      </c>
      <c r="N16" s="14">
        <v>1646.3530147991544</v>
      </c>
      <c r="O16" s="1">
        <v>0.1275</v>
      </c>
      <c r="P16" s="36">
        <v>1</v>
      </c>
      <c r="Q16" s="11">
        <f t="shared" si="1"/>
        <v>0</v>
      </c>
      <c r="R16" s="31">
        <f t="shared" si="2"/>
        <v>0</v>
      </c>
      <c r="S16" s="31">
        <f t="shared" si="3"/>
        <v>0</v>
      </c>
      <c r="T16" s="31">
        <f t="shared" si="4"/>
        <v>0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5">
        <f t="shared" si="8"/>
        <v>0</v>
      </c>
      <c r="Y16" s="35">
        <f t="shared" si="9"/>
        <v>0</v>
      </c>
      <c r="Z16" s="35">
        <f t="shared" si="10"/>
        <v>0</v>
      </c>
      <c r="AA16" s="36">
        <f t="shared" si="11"/>
        <v>0</v>
      </c>
      <c r="AB16" s="11">
        <f t="shared" si="12"/>
        <v>0</v>
      </c>
      <c r="AC16" s="36">
        <f t="shared" si="13"/>
        <v>0</v>
      </c>
      <c r="AD16" s="36">
        <f t="shared" si="14"/>
        <v>0</v>
      </c>
      <c r="AE16">
        <f t="shared" si="15"/>
        <v>0</v>
      </c>
      <c r="AF16">
        <f t="shared" si="16"/>
        <v>0</v>
      </c>
      <c r="AG16">
        <f t="shared" si="17"/>
        <v>0</v>
      </c>
      <c r="AH16">
        <f t="shared" si="18"/>
        <v>0</v>
      </c>
      <c r="AI16">
        <f t="shared" si="19"/>
        <v>0</v>
      </c>
      <c r="AJ16">
        <f>IF(N16&lt;1228,1,0)</f>
        <v>0</v>
      </c>
      <c r="AK16">
        <f>IF(N16&gt;1752,1,0)</f>
        <v>0</v>
      </c>
      <c r="AL16">
        <f t="shared" si="20"/>
        <v>0</v>
      </c>
      <c r="AM16" s="31">
        <f t="shared" si="22"/>
        <v>10</v>
      </c>
      <c r="AN16" s="15">
        <f t="shared" si="21"/>
        <v>0</v>
      </c>
      <c r="AS16" s="14"/>
      <c r="AT16" s="14"/>
    </row>
    <row r="17" spans="1:50" x14ac:dyDescent="0.25">
      <c r="A17" t="s">
        <v>14</v>
      </c>
      <c r="B17" s="13">
        <v>2.9493244958463328E-2</v>
      </c>
      <c r="C17" s="13">
        <v>0.75566577518614342</v>
      </c>
      <c r="D17" s="51">
        <v>5.1654221947734003E-2</v>
      </c>
      <c r="E17" s="51">
        <v>-8.1895816443032718E-2</v>
      </c>
      <c r="F17" s="13">
        <f t="shared" si="0"/>
        <v>0.81919135332999438</v>
      </c>
      <c r="G17" s="13">
        <v>0.60503144927909736</v>
      </c>
      <c r="H17" s="13">
        <v>3.4779856519904347E-2</v>
      </c>
      <c r="I17" s="13">
        <v>2.2742409914620065E-2</v>
      </c>
      <c r="J17" s="13">
        <v>6.5466168659676673E-3</v>
      </c>
      <c r="K17" s="13">
        <v>8.7321444744029433E-2</v>
      </c>
      <c r="L17" s="13">
        <v>0.49606489800519304</v>
      </c>
      <c r="M17" s="13">
        <v>5.0682212810008641E-2</v>
      </c>
      <c r="N17" s="14">
        <v>3809.1748231420515</v>
      </c>
      <c r="O17" s="1">
        <v>0.17</v>
      </c>
      <c r="P17" s="36">
        <v>3</v>
      </c>
      <c r="Q17" s="11">
        <f t="shared" si="1"/>
        <v>0</v>
      </c>
      <c r="R17" s="31">
        <f t="shared" si="2"/>
        <v>0</v>
      </c>
      <c r="S17" s="31">
        <f t="shared" si="3"/>
        <v>0</v>
      </c>
      <c r="T17" s="31">
        <f t="shared" si="4"/>
        <v>0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5">
        <f t="shared" si="8"/>
        <v>0</v>
      </c>
      <c r="Y17" s="35">
        <f t="shared" si="9"/>
        <v>0</v>
      </c>
      <c r="Z17" s="35">
        <f t="shared" si="10"/>
        <v>0</v>
      </c>
      <c r="AA17" s="36">
        <f t="shared" si="11"/>
        <v>0</v>
      </c>
      <c r="AB17" s="11">
        <f t="shared" si="12"/>
        <v>0</v>
      </c>
      <c r="AC17" s="36">
        <f t="shared" si="13"/>
        <v>0</v>
      </c>
      <c r="AD17" s="36">
        <f t="shared" si="14"/>
        <v>1</v>
      </c>
      <c r="AE17">
        <f t="shared" si="15"/>
        <v>0</v>
      </c>
      <c r="AF17">
        <f t="shared" si="16"/>
        <v>0</v>
      </c>
      <c r="AG17">
        <f t="shared" si="17"/>
        <v>1</v>
      </c>
      <c r="AH17">
        <f t="shared" si="18"/>
        <v>0</v>
      </c>
      <c r="AI17">
        <f t="shared" si="19"/>
        <v>0</v>
      </c>
      <c r="AJ17">
        <f>IF(N17&lt;1803,1,0)</f>
        <v>0</v>
      </c>
      <c r="AK17">
        <f>IF(N17&gt;2983,1,0)</f>
        <v>1</v>
      </c>
      <c r="AL17">
        <f t="shared" si="20"/>
        <v>0</v>
      </c>
      <c r="AM17" s="31">
        <f t="shared" si="22"/>
        <v>8</v>
      </c>
      <c r="AN17" s="15">
        <f t="shared" si="21"/>
        <v>0</v>
      </c>
      <c r="AS17" s="14"/>
      <c r="AT17" s="14"/>
    </row>
    <row r="18" spans="1:50" x14ac:dyDescent="0.25">
      <c r="A18" t="s">
        <v>15</v>
      </c>
      <c r="B18" s="13">
        <v>7.9856312776874688E-2</v>
      </c>
      <c r="C18" s="13">
        <v>0.77343181314031728</v>
      </c>
      <c r="D18" s="51">
        <v>8.6459574258320529E-2</v>
      </c>
      <c r="E18" s="51">
        <v>7.9832726734967177E-2</v>
      </c>
      <c r="F18" s="13">
        <f t="shared" si="0"/>
        <v>0.72792405333683874</v>
      </c>
      <c r="G18" s="13">
        <v>0.18746878497943362</v>
      </c>
      <c r="H18" s="13">
        <v>3.7389464243171661E-2</v>
      </c>
      <c r="I18" s="13">
        <v>4.7088856920057008E-2</v>
      </c>
      <c r="J18" s="13">
        <v>5.811842224175752E-2</v>
      </c>
      <c r="K18" s="13">
        <v>3.8092460379404685E-3</v>
      </c>
      <c r="L18" s="13">
        <v>0.57125901537215373</v>
      </c>
      <c r="M18" s="13">
        <v>3.8787542260600665E-4</v>
      </c>
      <c r="N18" s="14">
        <v>2381.1386864901092</v>
      </c>
      <c r="O18" s="1">
        <v>0.11749999999999999</v>
      </c>
      <c r="P18" s="36">
        <v>3</v>
      </c>
      <c r="Q18" s="11">
        <f t="shared" si="1"/>
        <v>0</v>
      </c>
      <c r="R18" s="31">
        <f t="shared" si="2"/>
        <v>0</v>
      </c>
      <c r="S18" s="31">
        <f t="shared" si="3"/>
        <v>0</v>
      </c>
      <c r="T18" s="31">
        <f t="shared" si="4"/>
        <v>0</v>
      </c>
      <c r="U18" s="31">
        <f t="shared" si="5"/>
        <v>0</v>
      </c>
      <c r="V18" s="31">
        <f t="shared" si="6"/>
        <v>0.5</v>
      </c>
      <c r="W18" s="31">
        <f t="shared" si="7"/>
        <v>0</v>
      </c>
      <c r="X18" s="35">
        <f t="shared" si="8"/>
        <v>0</v>
      </c>
      <c r="Y18" s="35">
        <f t="shared" si="9"/>
        <v>0</v>
      </c>
      <c r="Z18" s="35">
        <f t="shared" si="10"/>
        <v>0</v>
      </c>
      <c r="AA18" s="36">
        <f t="shared" si="11"/>
        <v>0</v>
      </c>
      <c r="AB18" s="11">
        <f t="shared" si="12"/>
        <v>0</v>
      </c>
      <c r="AC18" s="36">
        <f t="shared" si="13"/>
        <v>0</v>
      </c>
      <c r="AD18" s="36">
        <f t="shared" si="14"/>
        <v>0</v>
      </c>
      <c r="AE18">
        <f t="shared" si="15"/>
        <v>0</v>
      </c>
      <c r="AF18">
        <f t="shared" si="16"/>
        <v>0</v>
      </c>
      <c r="AG18">
        <f t="shared" si="17"/>
        <v>0</v>
      </c>
      <c r="AH18">
        <f t="shared" si="18"/>
        <v>0</v>
      </c>
      <c r="AI18">
        <f t="shared" si="19"/>
        <v>0</v>
      </c>
      <c r="AJ18">
        <f>IF(N18&lt;1803,1,0)</f>
        <v>0</v>
      </c>
      <c r="AK18">
        <f>IF(N18&gt;2983,1,0)</f>
        <v>0</v>
      </c>
      <c r="AL18">
        <f t="shared" si="20"/>
        <v>0</v>
      </c>
      <c r="AM18" s="31">
        <f t="shared" si="22"/>
        <v>9.5</v>
      </c>
      <c r="AN18" s="15">
        <f t="shared" si="21"/>
        <v>0</v>
      </c>
      <c r="AS18" s="14"/>
      <c r="AT18" s="14"/>
    </row>
    <row r="19" spans="1:50" s="15" customFormat="1" x14ac:dyDescent="0.25">
      <c r="A19" s="11" t="s">
        <v>16</v>
      </c>
      <c r="B19" s="13">
        <v>-2.6121937202862962E-4</v>
      </c>
      <c r="C19" s="13">
        <v>0.13964178762851204</v>
      </c>
      <c r="D19" s="51">
        <v>1.6098575161653347E-2</v>
      </c>
      <c r="E19" s="51">
        <v>6.4413374787800182E-2</v>
      </c>
      <c r="F19" s="13">
        <f t="shared" si="0"/>
        <v>9.64842542964503E-2</v>
      </c>
      <c r="G19" s="13">
        <v>0.47646413458022047</v>
      </c>
      <c r="H19" s="13">
        <v>0.13195975293013509</v>
      </c>
      <c r="I19" s="13">
        <v>1.4706207567615382E-2</v>
      </c>
      <c r="J19" s="13">
        <v>-8.2781772750681899E-3</v>
      </c>
      <c r="K19" s="13">
        <v>9.7993400347149377E-3</v>
      </c>
      <c r="L19" s="13">
        <v>0.70730761669270847</v>
      </c>
      <c r="M19" s="13">
        <v>-1.6970588179271589E-2</v>
      </c>
      <c r="N19" s="14">
        <v>2308.2174036098636</v>
      </c>
      <c r="O19" s="1">
        <v>0.22999999999999998</v>
      </c>
      <c r="P19" s="36">
        <v>3</v>
      </c>
      <c r="Q19" s="11">
        <f t="shared" si="1"/>
        <v>0</v>
      </c>
      <c r="R19" s="31">
        <f t="shared" si="2"/>
        <v>0</v>
      </c>
      <c r="S19" s="31">
        <f t="shared" si="3"/>
        <v>0</v>
      </c>
      <c r="T19" s="31">
        <f t="shared" si="4"/>
        <v>0</v>
      </c>
      <c r="U19" s="31">
        <f t="shared" si="5"/>
        <v>0</v>
      </c>
      <c r="V19" s="31">
        <f t="shared" si="6"/>
        <v>0</v>
      </c>
      <c r="W19" s="31">
        <f t="shared" si="7"/>
        <v>0</v>
      </c>
      <c r="X19" s="35">
        <f t="shared" si="8"/>
        <v>0</v>
      </c>
      <c r="Y19" s="35">
        <f t="shared" si="9"/>
        <v>0</v>
      </c>
      <c r="Z19" s="35">
        <f t="shared" si="10"/>
        <v>1</v>
      </c>
      <c r="AA19" s="36">
        <f t="shared" si="11"/>
        <v>1</v>
      </c>
      <c r="AB19" s="11">
        <f t="shared" si="12"/>
        <v>1</v>
      </c>
      <c r="AC19" s="36">
        <f t="shared" si="13"/>
        <v>0</v>
      </c>
      <c r="AD19" s="36">
        <f t="shared" si="14"/>
        <v>1</v>
      </c>
      <c r="AE19">
        <f t="shared" si="15"/>
        <v>0</v>
      </c>
      <c r="AF19">
        <f t="shared" si="16"/>
        <v>0</v>
      </c>
      <c r="AG19">
        <f t="shared" si="17"/>
        <v>0</v>
      </c>
      <c r="AH19">
        <f t="shared" si="18"/>
        <v>1</v>
      </c>
      <c r="AI19">
        <f t="shared" si="19"/>
        <v>1</v>
      </c>
      <c r="AJ19">
        <f>IF(N19&lt;1803,1,0)</f>
        <v>0</v>
      </c>
      <c r="AK19">
        <f>IF(N19&gt;2983,1,0)</f>
        <v>0</v>
      </c>
      <c r="AL19">
        <f t="shared" si="20"/>
        <v>0</v>
      </c>
      <c r="AM19" s="31">
        <f t="shared" si="22"/>
        <v>7</v>
      </c>
      <c r="AN19" s="15">
        <f t="shared" si="21"/>
        <v>0</v>
      </c>
      <c r="AR19" s="16"/>
      <c r="AS19" s="14"/>
      <c r="AT19" s="14"/>
      <c r="AU19" s="16"/>
      <c r="AV19" s="16"/>
      <c r="AW19" s="16"/>
    </row>
    <row r="20" spans="1:50" s="46" customFormat="1" x14ac:dyDescent="0.25">
      <c r="A20" s="46" t="s">
        <v>17</v>
      </c>
      <c r="B20" s="40">
        <v>0</v>
      </c>
      <c r="C20" s="40">
        <v>0.75746317951263642</v>
      </c>
      <c r="D20" s="51">
        <v>0.11219022684115781</v>
      </c>
      <c r="E20" s="51">
        <v>5.4441077211931477E-2</v>
      </c>
      <c r="F20" s="40">
        <f t="shared" si="0"/>
        <v>0.73281725268522335</v>
      </c>
      <c r="G20" s="40">
        <v>0.17535580614020671</v>
      </c>
      <c r="H20" s="40">
        <v>2.7742371858267335E-3</v>
      </c>
      <c r="I20" s="40">
        <v>1.9239190315426667E-2</v>
      </c>
      <c r="J20" s="40">
        <v>-5.311064227847324E-4</v>
      </c>
      <c r="K20" s="40">
        <v>-2.8423534686720605E-4</v>
      </c>
      <c r="L20" s="40">
        <v>0.6050493084959746</v>
      </c>
      <c r="M20" s="40">
        <v>-1.105398431417565E-2</v>
      </c>
      <c r="N20" s="41">
        <v>3116.0399021771627</v>
      </c>
      <c r="O20" s="42">
        <v>0.17250000000000001</v>
      </c>
      <c r="P20" s="36">
        <v>3</v>
      </c>
      <c r="Q20" s="39">
        <f t="shared" si="1"/>
        <v>0</v>
      </c>
      <c r="R20" s="43">
        <f t="shared" si="2"/>
        <v>0</v>
      </c>
      <c r="S20" s="43">
        <f t="shared" si="3"/>
        <v>0</v>
      </c>
      <c r="T20" s="43">
        <f t="shared" si="4"/>
        <v>0</v>
      </c>
      <c r="U20" s="43">
        <f t="shared" si="5"/>
        <v>0</v>
      </c>
      <c r="V20" s="43">
        <f t="shared" si="6"/>
        <v>0.5</v>
      </c>
      <c r="W20" s="43">
        <f t="shared" si="7"/>
        <v>0</v>
      </c>
      <c r="X20" s="44">
        <f t="shared" si="8"/>
        <v>0</v>
      </c>
      <c r="Y20" s="44">
        <f t="shared" si="9"/>
        <v>0</v>
      </c>
      <c r="Z20" s="44">
        <f t="shared" si="10"/>
        <v>1</v>
      </c>
      <c r="AA20" s="45">
        <f t="shared" si="11"/>
        <v>1</v>
      </c>
      <c r="AB20" s="39">
        <f t="shared" si="12"/>
        <v>1</v>
      </c>
      <c r="AC20" s="45">
        <f t="shared" si="13"/>
        <v>0</v>
      </c>
      <c r="AD20" s="45">
        <f t="shared" si="14"/>
        <v>1</v>
      </c>
      <c r="AE20" s="46">
        <f t="shared" si="15"/>
        <v>0</v>
      </c>
      <c r="AF20" s="46">
        <f t="shared" si="16"/>
        <v>1</v>
      </c>
      <c r="AG20" s="46">
        <f t="shared" si="17"/>
        <v>0</v>
      </c>
      <c r="AH20" s="46">
        <f t="shared" si="18"/>
        <v>0</v>
      </c>
      <c r="AI20" s="46">
        <f t="shared" si="19"/>
        <v>1</v>
      </c>
      <c r="AJ20" s="46">
        <f>IF(N20&lt;1803,1,0)</f>
        <v>0</v>
      </c>
      <c r="AK20" s="46">
        <f>IF(N20&gt;2983,1,0)</f>
        <v>1</v>
      </c>
      <c r="AL20" s="46">
        <f t="shared" si="20"/>
        <v>0</v>
      </c>
      <c r="AM20" s="43">
        <f t="shared" si="22"/>
        <v>5.5</v>
      </c>
      <c r="AN20" s="47" t="str">
        <f t="shared" si="21"/>
        <v>onderzoek</v>
      </c>
      <c r="AR20" s="42"/>
      <c r="AS20" s="41"/>
      <c r="AT20" s="41"/>
      <c r="AU20" s="42"/>
      <c r="AV20" s="42"/>
      <c r="AW20" s="42"/>
    </row>
    <row r="21" spans="1:50" s="47" customFormat="1" x14ac:dyDescent="0.25">
      <c r="A21" s="39" t="s">
        <v>18</v>
      </c>
      <c r="B21" s="40">
        <v>4.2742349119507611E-2</v>
      </c>
      <c r="C21" s="40">
        <v>0.85756215531562952</v>
      </c>
      <c r="D21" s="51">
        <v>1.9881807123865704E-2</v>
      </c>
      <c r="E21" s="51">
        <v>8.1576048540170865E-2</v>
      </c>
      <c r="F21" s="40">
        <f t="shared" si="0"/>
        <v>0.80284473819237379</v>
      </c>
      <c r="G21" s="40">
        <v>0.42851342109762353</v>
      </c>
      <c r="H21" s="40">
        <v>3.2701989469773637E-2</v>
      </c>
      <c r="I21" s="40">
        <v>-2.240504948605393E-2</v>
      </c>
      <c r="J21" s="40">
        <v>-4.93726161386739E-2</v>
      </c>
      <c r="K21" s="40">
        <v>6.1731916741120288E-2</v>
      </c>
      <c r="L21" s="40">
        <v>0.72708609111318701</v>
      </c>
      <c r="M21" s="40">
        <v>-1.3820607598658578E-3</v>
      </c>
      <c r="N21" s="41">
        <v>2791.9697382879422</v>
      </c>
      <c r="O21" s="42">
        <v>0.24249999999999999</v>
      </c>
      <c r="P21" s="36">
        <v>3</v>
      </c>
      <c r="Q21" s="39">
        <f t="shared" si="1"/>
        <v>0</v>
      </c>
      <c r="R21" s="43">
        <f t="shared" si="2"/>
        <v>0</v>
      </c>
      <c r="S21" s="43">
        <f t="shared" si="3"/>
        <v>0</v>
      </c>
      <c r="T21" s="43">
        <f t="shared" si="4"/>
        <v>0</v>
      </c>
      <c r="U21" s="43">
        <f t="shared" si="5"/>
        <v>0</v>
      </c>
      <c r="V21" s="43">
        <f t="shared" si="6"/>
        <v>0</v>
      </c>
      <c r="W21" s="43">
        <f t="shared" si="7"/>
        <v>0</v>
      </c>
      <c r="X21" s="44">
        <f t="shared" si="8"/>
        <v>0</v>
      </c>
      <c r="Y21" s="44">
        <f t="shared" si="9"/>
        <v>1</v>
      </c>
      <c r="Z21" s="44">
        <f t="shared" si="10"/>
        <v>1</v>
      </c>
      <c r="AA21" s="45">
        <f t="shared" si="11"/>
        <v>2</v>
      </c>
      <c r="AB21" s="39">
        <f t="shared" si="12"/>
        <v>1</v>
      </c>
      <c r="AC21" s="45">
        <f t="shared" si="13"/>
        <v>0</v>
      </c>
      <c r="AD21" s="45">
        <f t="shared" si="14"/>
        <v>1</v>
      </c>
      <c r="AE21" s="46">
        <f t="shared" si="15"/>
        <v>0</v>
      </c>
      <c r="AF21">
        <f t="shared" si="16"/>
        <v>0</v>
      </c>
      <c r="AG21" s="46">
        <f t="shared" si="17"/>
        <v>1</v>
      </c>
      <c r="AH21" s="46">
        <f t="shared" si="18"/>
        <v>1</v>
      </c>
      <c r="AI21" s="46">
        <f t="shared" si="19"/>
        <v>1</v>
      </c>
      <c r="AJ21" s="46">
        <f>IF(N21&lt;1803,1,0)</f>
        <v>0</v>
      </c>
      <c r="AK21" s="46">
        <f>IF(N21&gt;2983,1,0)</f>
        <v>0</v>
      </c>
      <c r="AL21" s="46">
        <f t="shared" si="20"/>
        <v>0</v>
      </c>
      <c r="AM21" s="43">
        <f t="shared" si="22"/>
        <v>6</v>
      </c>
      <c r="AN21" s="47">
        <f t="shared" si="21"/>
        <v>0</v>
      </c>
      <c r="AR21" s="48"/>
      <c r="AS21" s="41"/>
      <c r="AT21" s="41"/>
      <c r="AU21" s="48"/>
      <c r="AV21" s="48"/>
      <c r="AW21" s="48"/>
    </row>
    <row r="22" spans="1:50" x14ac:dyDescent="0.25">
      <c r="A22" t="s">
        <v>19</v>
      </c>
      <c r="B22" s="13">
        <v>0</v>
      </c>
      <c r="C22" s="13">
        <v>-0.25027062553158586</v>
      </c>
      <c r="D22" s="51">
        <v>4.387999690713678E-2</v>
      </c>
      <c r="E22" s="51">
        <v>7.0517281373231266E-2</v>
      </c>
      <c r="F22" s="13">
        <f t="shared" si="0"/>
        <v>-0.2943671228639913</v>
      </c>
      <c r="G22" s="13">
        <v>0.87970758959526119</v>
      </c>
      <c r="H22" s="13">
        <v>-2.1812503148455998E-2</v>
      </c>
      <c r="I22" s="13">
        <v>-6.4462434743133845E-2</v>
      </c>
      <c r="J22" s="13">
        <v>2.5941390242016547E-2</v>
      </c>
      <c r="K22" s="13">
        <v>1.5962073764787751E-2</v>
      </c>
      <c r="L22" s="13">
        <v>0.58132935507514849</v>
      </c>
      <c r="M22" s="13">
        <v>5.9706212734994865E-2</v>
      </c>
      <c r="N22" s="14">
        <v>1596.8014450625037</v>
      </c>
      <c r="O22" s="1">
        <v>2.7499999999999997E-2</v>
      </c>
      <c r="P22" s="36">
        <v>1</v>
      </c>
      <c r="Q22" s="11">
        <f t="shared" si="1"/>
        <v>0</v>
      </c>
      <c r="R22" s="31">
        <f t="shared" si="2"/>
        <v>0</v>
      </c>
      <c r="S22" s="31">
        <f t="shared" si="3"/>
        <v>0</v>
      </c>
      <c r="T22" s="31">
        <f t="shared" si="4"/>
        <v>0</v>
      </c>
      <c r="U22" s="31">
        <f t="shared" si="5"/>
        <v>0</v>
      </c>
      <c r="V22" s="31">
        <f t="shared" si="6"/>
        <v>0</v>
      </c>
      <c r="W22" s="31">
        <f t="shared" si="7"/>
        <v>0</v>
      </c>
      <c r="X22" s="35">
        <f t="shared" si="8"/>
        <v>1</v>
      </c>
      <c r="Y22" s="35">
        <f t="shared" si="9"/>
        <v>1</v>
      </c>
      <c r="Z22" s="35">
        <f t="shared" si="10"/>
        <v>0</v>
      </c>
      <c r="AA22" s="36">
        <f t="shared" si="11"/>
        <v>2</v>
      </c>
      <c r="AB22" s="11">
        <f t="shared" si="12"/>
        <v>1</v>
      </c>
      <c r="AC22" s="36">
        <f t="shared" si="13"/>
        <v>0</v>
      </c>
      <c r="AD22" s="36">
        <f t="shared" si="14"/>
        <v>1</v>
      </c>
      <c r="AE22">
        <f t="shared" si="15"/>
        <v>0</v>
      </c>
      <c r="AF22">
        <f t="shared" si="16"/>
        <v>0</v>
      </c>
      <c r="AG22">
        <f t="shared" si="17"/>
        <v>0</v>
      </c>
      <c r="AH22">
        <f t="shared" si="18"/>
        <v>0</v>
      </c>
      <c r="AI22">
        <f t="shared" si="19"/>
        <v>0</v>
      </c>
      <c r="AJ22">
        <f>IF(N22&lt;1228,1,0)</f>
        <v>0</v>
      </c>
      <c r="AK22">
        <f>IF(N22&gt;1752,1,0)</f>
        <v>0</v>
      </c>
      <c r="AL22">
        <f t="shared" si="20"/>
        <v>0</v>
      </c>
      <c r="AM22" s="31">
        <f t="shared" si="22"/>
        <v>9</v>
      </c>
      <c r="AN22" s="15">
        <f t="shared" si="21"/>
        <v>0</v>
      </c>
      <c r="AS22" s="14"/>
      <c r="AT22" s="14"/>
    </row>
    <row r="23" spans="1:50" x14ac:dyDescent="0.25">
      <c r="A23" t="s">
        <v>20</v>
      </c>
      <c r="B23" s="13">
        <v>9.1621237802922723E-2</v>
      </c>
      <c r="C23" s="13">
        <v>-9.5081222310575947E-2</v>
      </c>
      <c r="D23" s="51">
        <v>3.816880608883335E-2</v>
      </c>
      <c r="E23" s="51">
        <v>7.8666363739634218E-2</v>
      </c>
      <c r="F23" s="13">
        <f t="shared" si="0"/>
        <v>-0.14556742019765989</v>
      </c>
      <c r="G23" s="13">
        <v>0.82303357918365472</v>
      </c>
      <c r="H23" s="13">
        <v>-2.107068479725591E-2</v>
      </c>
      <c r="I23" s="13">
        <v>-7.8447669586343582E-2</v>
      </c>
      <c r="J23" s="13">
        <v>6.1456321708508461E-2</v>
      </c>
      <c r="K23" s="13">
        <v>-2.5161876632966033E-2</v>
      </c>
      <c r="L23" s="13">
        <v>0.61109432418698972</v>
      </c>
      <c r="M23" s="13">
        <v>9.104421414978707E-2</v>
      </c>
      <c r="N23" s="14">
        <v>1860.1222370936903</v>
      </c>
      <c r="O23" s="1">
        <v>0.13</v>
      </c>
      <c r="P23" s="36">
        <v>1</v>
      </c>
      <c r="Q23" s="11">
        <f t="shared" si="1"/>
        <v>0</v>
      </c>
      <c r="R23" s="31">
        <f t="shared" si="2"/>
        <v>0</v>
      </c>
      <c r="S23" s="31">
        <f t="shared" si="3"/>
        <v>0</v>
      </c>
      <c r="T23" s="31">
        <f t="shared" si="4"/>
        <v>0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5">
        <f t="shared" si="8"/>
        <v>1</v>
      </c>
      <c r="Y23" s="35">
        <f t="shared" si="9"/>
        <v>1</v>
      </c>
      <c r="Z23" s="35">
        <f t="shared" si="10"/>
        <v>0</v>
      </c>
      <c r="AA23" s="36">
        <f t="shared" si="11"/>
        <v>2</v>
      </c>
      <c r="AB23" s="11">
        <f t="shared" si="12"/>
        <v>1</v>
      </c>
      <c r="AC23" s="36">
        <f t="shared" si="13"/>
        <v>0</v>
      </c>
      <c r="AD23" s="36">
        <f t="shared" si="14"/>
        <v>1</v>
      </c>
      <c r="AE23">
        <f t="shared" si="15"/>
        <v>0</v>
      </c>
      <c r="AF23">
        <f t="shared" si="16"/>
        <v>1</v>
      </c>
      <c r="AG23">
        <f t="shared" si="17"/>
        <v>0</v>
      </c>
      <c r="AH23">
        <f t="shared" si="18"/>
        <v>0</v>
      </c>
      <c r="AI23">
        <f t="shared" si="19"/>
        <v>0</v>
      </c>
      <c r="AJ23">
        <f>IF(N23&lt;1228,1,0)</f>
        <v>0</v>
      </c>
      <c r="AK23">
        <f>IF(N23&gt;1752,1,0)</f>
        <v>1</v>
      </c>
      <c r="AL23">
        <f t="shared" si="20"/>
        <v>0</v>
      </c>
      <c r="AM23" s="31">
        <f t="shared" si="22"/>
        <v>7</v>
      </c>
      <c r="AN23" s="15">
        <f t="shared" si="21"/>
        <v>0</v>
      </c>
      <c r="AS23" s="14"/>
      <c r="AT23" s="14"/>
    </row>
    <row r="24" spans="1:50" x14ac:dyDescent="0.25">
      <c r="A24" t="s">
        <v>21</v>
      </c>
      <c r="B24" s="13">
        <v>0</v>
      </c>
      <c r="C24" s="13">
        <v>0.36610367343960892</v>
      </c>
      <c r="D24" s="51">
        <v>2.3255389778572211E-2</v>
      </c>
      <c r="E24" s="51">
        <v>2.5170539525042864E-3</v>
      </c>
      <c r="F24" s="13">
        <f t="shared" si="0"/>
        <v>0.3671323824462846</v>
      </c>
      <c r="G24" s="13">
        <v>0.52213650041615978</v>
      </c>
      <c r="H24" s="13">
        <v>-9.5262060536343372E-3</v>
      </c>
      <c r="I24" s="13">
        <v>1.0762717945038388E-3</v>
      </c>
      <c r="J24" s="13">
        <v>-5.3186444387699268E-2</v>
      </c>
      <c r="K24" s="13">
        <v>5.2073833582606793E-3</v>
      </c>
      <c r="L24" s="13">
        <v>0.6240474305785817</v>
      </c>
      <c r="M24" s="13">
        <v>6.1360444606665017E-2</v>
      </c>
      <c r="N24" s="14">
        <v>1555.7491758018678</v>
      </c>
      <c r="O24" s="1">
        <v>0.255</v>
      </c>
      <c r="P24" s="36">
        <v>2</v>
      </c>
      <c r="Q24" s="11">
        <f t="shared" si="1"/>
        <v>0</v>
      </c>
      <c r="R24" s="31">
        <f t="shared" si="2"/>
        <v>0</v>
      </c>
      <c r="S24" s="31">
        <f t="shared" si="3"/>
        <v>0</v>
      </c>
      <c r="T24" s="31">
        <f t="shared" si="4"/>
        <v>0</v>
      </c>
      <c r="U24" s="31">
        <f t="shared" si="5"/>
        <v>0</v>
      </c>
      <c r="V24" s="31">
        <f t="shared" si="6"/>
        <v>0</v>
      </c>
      <c r="W24" s="31">
        <f t="shared" si="7"/>
        <v>0</v>
      </c>
      <c r="X24" s="35">
        <f t="shared" si="8"/>
        <v>1</v>
      </c>
      <c r="Y24" s="35">
        <f t="shared" si="9"/>
        <v>0</v>
      </c>
      <c r="Z24" s="35">
        <f t="shared" si="10"/>
        <v>1</v>
      </c>
      <c r="AA24" s="36">
        <f t="shared" si="11"/>
        <v>2</v>
      </c>
      <c r="AB24" s="11">
        <f t="shared" si="12"/>
        <v>1</v>
      </c>
      <c r="AC24" s="36">
        <f t="shared" si="13"/>
        <v>0</v>
      </c>
      <c r="AD24" s="36">
        <f t="shared" si="14"/>
        <v>1</v>
      </c>
      <c r="AE24">
        <f t="shared" si="15"/>
        <v>0</v>
      </c>
      <c r="AF24">
        <f t="shared" si="16"/>
        <v>0</v>
      </c>
      <c r="AG24">
        <f t="shared" si="17"/>
        <v>0</v>
      </c>
      <c r="AH24">
        <f t="shared" si="18"/>
        <v>0</v>
      </c>
      <c r="AI24">
        <f t="shared" si="19"/>
        <v>0</v>
      </c>
      <c r="AJ24">
        <f>IF(N24&lt;1378,1,0)</f>
        <v>0</v>
      </c>
      <c r="AK24">
        <f>IF(N24&gt;2135,1,0)</f>
        <v>0</v>
      </c>
      <c r="AL24">
        <f t="shared" si="20"/>
        <v>1</v>
      </c>
      <c r="AM24" s="31">
        <f t="shared" si="22"/>
        <v>8</v>
      </c>
      <c r="AN24" s="15">
        <f t="shared" si="21"/>
        <v>0</v>
      </c>
      <c r="AS24" s="14"/>
      <c r="AT24" s="14"/>
    </row>
    <row r="25" spans="1:50" x14ac:dyDescent="0.25">
      <c r="A25" t="s">
        <v>22</v>
      </c>
      <c r="B25" s="13">
        <v>7.7093737418730351E-2</v>
      </c>
      <c r="C25" s="13">
        <v>1.0417342013196935</v>
      </c>
      <c r="D25" s="51">
        <v>1.1328107701164696E-2</v>
      </c>
      <c r="E25" s="51">
        <v>0.17822948496523627</v>
      </c>
      <c r="F25" s="13">
        <f t="shared" si="0"/>
        <v>0.9183329347681678</v>
      </c>
      <c r="G25" s="13">
        <v>0.34040739757240385</v>
      </c>
      <c r="H25" s="13">
        <v>-3.2629709227583632E-2</v>
      </c>
      <c r="I25" s="13">
        <v>-2.671051881142944E-2</v>
      </c>
      <c r="J25" s="13">
        <v>-4.0565076834506886E-2</v>
      </c>
      <c r="K25" s="13">
        <v>7.6309729418537711E-2</v>
      </c>
      <c r="L25" s="13">
        <v>0.56056579954287511</v>
      </c>
      <c r="M25" s="13">
        <v>6.1973755352193002E-2</v>
      </c>
      <c r="N25" s="14">
        <v>1469.4220339542462</v>
      </c>
      <c r="O25" s="1">
        <v>0.20500000000000002</v>
      </c>
      <c r="P25" s="36">
        <v>1</v>
      </c>
      <c r="Q25" s="11">
        <f t="shared" si="1"/>
        <v>0</v>
      </c>
      <c r="R25" s="31">
        <f t="shared" si="2"/>
        <v>0.5</v>
      </c>
      <c r="S25" s="31">
        <f t="shared" si="3"/>
        <v>0</v>
      </c>
      <c r="T25" s="31">
        <f t="shared" si="4"/>
        <v>0.5</v>
      </c>
      <c r="U25" s="31">
        <f t="shared" si="5"/>
        <v>0</v>
      </c>
      <c r="V25" s="31">
        <f t="shared" si="6"/>
        <v>0</v>
      </c>
      <c r="W25" s="31">
        <f t="shared" si="7"/>
        <v>0</v>
      </c>
      <c r="X25" s="35">
        <f t="shared" si="8"/>
        <v>1</v>
      </c>
      <c r="Y25" s="35">
        <f t="shared" si="9"/>
        <v>1</v>
      </c>
      <c r="Z25" s="35">
        <f t="shared" si="10"/>
        <v>1</v>
      </c>
      <c r="AA25" s="36">
        <f t="shared" si="11"/>
        <v>3</v>
      </c>
      <c r="AB25" s="11">
        <f t="shared" si="12"/>
        <v>1</v>
      </c>
      <c r="AC25" s="36">
        <f t="shared" si="13"/>
        <v>0</v>
      </c>
      <c r="AD25" s="36">
        <f t="shared" si="14"/>
        <v>1</v>
      </c>
      <c r="AE25">
        <f t="shared" si="15"/>
        <v>0</v>
      </c>
      <c r="AF25">
        <f t="shared" si="16"/>
        <v>0</v>
      </c>
      <c r="AG25">
        <f t="shared" si="17"/>
        <v>1</v>
      </c>
      <c r="AH25">
        <f t="shared" si="18"/>
        <v>0</v>
      </c>
      <c r="AI25">
        <f t="shared" si="19"/>
        <v>0</v>
      </c>
      <c r="AJ25">
        <f>IF(N25&lt;1228,1,0)</f>
        <v>0</v>
      </c>
      <c r="AK25">
        <f>IF(N25&gt;1752,1,0)</f>
        <v>0</v>
      </c>
      <c r="AL25">
        <f t="shared" si="20"/>
        <v>0</v>
      </c>
      <c r="AM25" s="31">
        <f t="shared" si="22"/>
        <v>7</v>
      </c>
      <c r="AN25" s="15">
        <f t="shared" si="21"/>
        <v>0</v>
      </c>
      <c r="AS25" s="14"/>
      <c r="AT25" s="14"/>
    </row>
    <row r="26" spans="1:50" x14ac:dyDescent="0.25">
      <c r="A26" s="11" t="s">
        <v>23</v>
      </c>
      <c r="B26" s="13">
        <v>0</v>
      </c>
      <c r="C26" s="13">
        <v>0.95668528036675382</v>
      </c>
      <c r="D26" s="51">
        <v>7.4804859084529093E-2</v>
      </c>
      <c r="E26" s="51">
        <v>0.33951994829901749</v>
      </c>
      <c r="F26" s="13">
        <f t="shared" si="0"/>
        <v>0.7279978996475851</v>
      </c>
      <c r="G26" s="13">
        <v>0.30575175688622042</v>
      </c>
      <c r="H26" s="13">
        <v>4.9951089234973524E-2</v>
      </c>
      <c r="I26" s="13">
        <v>-3.5042031288895696E-3</v>
      </c>
      <c r="J26" s="13">
        <v>0.10215488079490261</v>
      </c>
      <c r="K26" s="13">
        <v>-1.1140450969898314E-2</v>
      </c>
      <c r="L26" s="13">
        <v>0.47390576634568549</v>
      </c>
      <c r="M26" s="13">
        <v>6.1056261267079824E-2</v>
      </c>
      <c r="N26" s="14">
        <v>1513.0454381834352</v>
      </c>
      <c r="O26" s="1">
        <v>3.5000000000000003E-2</v>
      </c>
      <c r="P26" s="36">
        <v>1</v>
      </c>
      <c r="Q26" s="11">
        <f t="shared" si="1"/>
        <v>0</v>
      </c>
      <c r="R26" s="31">
        <f t="shared" si="2"/>
        <v>0</v>
      </c>
      <c r="S26" s="31">
        <f t="shared" si="3"/>
        <v>0</v>
      </c>
      <c r="T26" s="31">
        <f t="shared" si="4"/>
        <v>0</v>
      </c>
      <c r="U26" s="31">
        <f t="shared" si="5"/>
        <v>0</v>
      </c>
      <c r="V26" s="31">
        <f t="shared" si="6"/>
        <v>0</v>
      </c>
      <c r="W26" s="31">
        <f t="shared" si="7"/>
        <v>0</v>
      </c>
      <c r="X26" s="35">
        <f t="shared" si="8"/>
        <v>0</v>
      </c>
      <c r="Y26" s="35">
        <f t="shared" si="9"/>
        <v>1</v>
      </c>
      <c r="Z26" s="35">
        <f t="shared" si="10"/>
        <v>0</v>
      </c>
      <c r="AA26" s="36">
        <f t="shared" si="11"/>
        <v>1</v>
      </c>
      <c r="AB26" s="11">
        <f t="shared" si="12"/>
        <v>1</v>
      </c>
      <c r="AC26" s="36">
        <f t="shared" si="13"/>
        <v>0</v>
      </c>
      <c r="AD26" s="36">
        <f t="shared" si="14"/>
        <v>1</v>
      </c>
      <c r="AE26">
        <f t="shared" si="15"/>
        <v>0</v>
      </c>
      <c r="AF26">
        <f t="shared" si="16"/>
        <v>1</v>
      </c>
      <c r="AG26">
        <f t="shared" si="17"/>
        <v>0</v>
      </c>
      <c r="AH26">
        <f t="shared" si="18"/>
        <v>0</v>
      </c>
      <c r="AI26">
        <f t="shared" si="19"/>
        <v>0</v>
      </c>
      <c r="AJ26">
        <f>IF(N26&lt;1228,1,0)</f>
        <v>0</v>
      </c>
      <c r="AK26">
        <f>IF(N26&gt;1752,1,0)</f>
        <v>0</v>
      </c>
      <c r="AL26">
        <f t="shared" si="20"/>
        <v>0</v>
      </c>
      <c r="AM26" s="31">
        <f t="shared" si="22"/>
        <v>8</v>
      </c>
      <c r="AN26" s="15">
        <f t="shared" si="21"/>
        <v>0</v>
      </c>
      <c r="AS26" s="14"/>
      <c r="AT26" s="14"/>
    </row>
    <row r="27" spans="1:50" x14ac:dyDescent="0.25">
      <c r="A27" t="s">
        <v>24</v>
      </c>
      <c r="B27" s="13">
        <v>0.12027663626340583</v>
      </c>
      <c r="C27" s="13">
        <v>-0.10681242500999867</v>
      </c>
      <c r="D27" s="51">
        <v>0.34176776429809358</v>
      </c>
      <c r="E27" s="51">
        <v>2.660978536195174E-2</v>
      </c>
      <c r="F27" s="13">
        <f t="shared" si="0"/>
        <v>-8.4427143047593661E-2</v>
      </c>
      <c r="G27" s="13">
        <v>0.65889545955698103</v>
      </c>
      <c r="H27" s="13">
        <v>9.673713235294118E-2</v>
      </c>
      <c r="I27" s="13">
        <v>-4.0999227401493692E-2</v>
      </c>
      <c r="J27" s="13">
        <v>-8.3135581922410343E-2</v>
      </c>
      <c r="K27" s="13">
        <v>3.8434875349953337E-2</v>
      </c>
      <c r="L27" s="13">
        <v>0.67705478390762897</v>
      </c>
      <c r="M27" s="13">
        <v>1.7346043769059887E-2</v>
      </c>
      <c r="N27" s="14">
        <v>1677.5925880668258</v>
      </c>
      <c r="O27" s="1">
        <v>0.3125</v>
      </c>
      <c r="P27" s="36">
        <v>2</v>
      </c>
      <c r="Q27" s="11">
        <f t="shared" si="1"/>
        <v>0</v>
      </c>
      <c r="R27" s="31">
        <f t="shared" si="2"/>
        <v>0</v>
      </c>
      <c r="S27" s="31">
        <f t="shared" si="3"/>
        <v>0</v>
      </c>
      <c r="T27" s="31">
        <f t="shared" si="4"/>
        <v>0</v>
      </c>
      <c r="U27" s="31">
        <f t="shared" si="5"/>
        <v>0</v>
      </c>
      <c r="V27" s="31">
        <f t="shared" si="6"/>
        <v>0</v>
      </c>
      <c r="W27" s="31">
        <f t="shared" si="7"/>
        <v>0</v>
      </c>
      <c r="X27" s="35">
        <f t="shared" si="8"/>
        <v>0</v>
      </c>
      <c r="Y27" s="35">
        <f t="shared" si="9"/>
        <v>1</v>
      </c>
      <c r="Z27" s="35">
        <f t="shared" si="10"/>
        <v>1</v>
      </c>
      <c r="AA27" s="36">
        <f t="shared" si="11"/>
        <v>2</v>
      </c>
      <c r="AB27" s="11">
        <f t="shared" si="12"/>
        <v>1</v>
      </c>
      <c r="AC27" s="36">
        <f t="shared" si="13"/>
        <v>0</v>
      </c>
      <c r="AD27" s="36">
        <f t="shared" si="14"/>
        <v>1</v>
      </c>
      <c r="AE27">
        <f t="shared" si="15"/>
        <v>0</v>
      </c>
      <c r="AF27">
        <f t="shared" si="16"/>
        <v>0</v>
      </c>
      <c r="AG27">
        <f t="shared" si="17"/>
        <v>0</v>
      </c>
      <c r="AH27">
        <f t="shared" si="18"/>
        <v>0</v>
      </c>
      <c r="AI27">
        <f t="shared" si="19"/>
        <v>0</v>
      </c>
      <c r="AJ27">
        <f>IF(N27&lt;1378,1,0)</f>
        <v>0</v>
      </c>
      <c r="AK27">
        <f>IF(N27&gt;2135,1,0)</f>
        <v>0</v>
      </c>
      <c r="AL27">
        <f t="shared" si="20"/>
        <v>1</v>
      </c>
      <c r="AM27" s="31">
        <f t="shared" si="22"/>
        <v>8</v>
      </c>
      <c r="AN27" s="15">
        <f t="shared" si="21"/>
        <v>0</v>
      </c>
      <c r="AS27" s="14"/>
      <c r="AT27" s="14"/>
    </row>
    <row r="28" spans="1:50" x14ac:dyDescent="0.25">
      <c r="A28" t="s">
        <v>407</v>
      </c>
      <c r="B28" s="13">
        <v>1.2621163166397414E-2</v>
      </c>
      <c r="C28" s="13">
        <v>-6.7631030968942449E-2</v>
      </c>
      <c r="D28" s="51">
        <v>0.35225510610960969</v>
      </c>
      <c r="E28" s="51">
        <v>3.0093925834034824E-2</v>
      </c>
      <c r="F28" s="13">
        <f t="shared" si="0"/>
        <v>-4.642616631961366E-2</v>
      </c>
      <c r="G28" s="13">
        <v>0.63490761308562194</v>
      </c>
      <c r="H28" s="13">
        <v>-6.9715927070908693E-2</v>
      </c>
      <c r="I28" s="13">
        <v>-1.4110262974717146E-2</v>
      </c>
      <c r="J28" s="13">
        <v>-2.4710912232510745E-2</v>
      </c>
      <c r="K28" s="13">
        <v>6.562347702804483E-2</v>
      </c>
      <c r="L28" s="13">
        <v>0.6171987829255392</v>
      </c>
      <c r="M28" s="13">
        <v>1.4234233883979481E-2</v>
      </c>
      <c r="N28" s="14">
        <v>1818.4177942749293</v>
      </c>
      <c r="O28" s="1">
        <v>0.21749999999999997</v>
      </c>
      <c r="P28" s="36">
        <v>2</v>
      </c>
      <c r="Q28" s="11">
        <f t="shared" si="1"/>
        <v>0</v>
      </c>
      <c r="R28" s="31">
        <f t="shared" si="2"/>
        <v>0</v>
      </c>
      <c r="S28" s="31">
        <f t="shared" si="3"/>
        <v>0</v>
      </c>
      <c r="T28" s="31">
        <f t="shared" si="4"/>
        <v>0</v>
      </c>
      <c r="U28" s="31">
        <f t="shared" si="5"/>
        <v>0</v>
      </c>
      <c r="V28" s="31">
        <f t="shared" si="6"/>
        <v>0</v>
      </c>
      <c r="W28" s="31">
        <f t="shared" si="7"/>
        <v>0</v>
      </c>
      <c r="X28" s="35">
        <f t="shared" si="8"/>
        <v>1</v>
      </c>
      <c r="Y28" s="35">
        <f t="shared" si="9"/>
        <v>1</v>
      </c>
      <c r="Z28" s="35">
        <f t="shared" si="10"/>
        <v>1</v>
      </c>
      <c r="AA28" s="36">
        <f t="shared" si="11"/>
        <v>3</v>
      </c>
      <c r="AB28" s="11">
        <f t="shared" si="12"/>
        <v>1</v>
      </c>
      <c r="AC28" s="36">
        <f t="shared" si="13"/>
        <v>0</v>
      </c>
      <c r="AD28" s="36">
        <f t="shared" si="14"/>
        <v>1</v>
      </c>
      <c r="AE28">
        <f t="shared" si="15"/>
        <v>0</v>
      </c>
      <c r="AF28">
        <f t="shared" si="16"/>
        <v>0</v>
      </c>
      <c r="AG28">
        <f t="shared" si="17"/>
        <v>1</v>
      </c>
      <c r="AH28">
        <f t="shared" si="18"/>
        <v>0</v>
      </c>
      <c r="AI28">
        <f t="shared" si="19"/>
        <v>0</v>
      </c>
      <c r="AJ28">
        <f>IF(N28&lt;1378,1,0)</f>
        <v>0</v>
      </c>
      <c r="AK28">
        <f>IF(N28&gt;2135,1,0)</f>
        <v>0</v>
      </c>
      <c r="AL28">
        <f t="shared" si="20"/>
        <v>0</v>
      </c>
      <c r="AM28" s="31">
        <f t="shared" si="22"/>
        <v>8</v>
      </c>
      <c r="AN28" s="15">
        <f t="shared" si="21"/>
        <v>0</v>
      </c>
      <c r="AS28" s="14"/>
      <c r="AT28" s="14"/>
    </row>
    <row r="29" spans="1:50" x14ac:dyDescent="0.25">
      <c r="A29" t="s">
        <v>25</v>
      </c>
      <c r="B29" s="13">
        <v>0.2083188667453649</v>
      </c>
      <c r="C29" s="13">
        <v>0.66875871687587174</v>
      </c>
      <c r="D29" s="51">
        <v>1.8295184182459595E-2</v>
      </c>
      <c r="E29" s="51">
        <v>0.21896792189679218</v>
      </c>
      <c r="F29" s="13">
        <f t="shared" si="0"/>
        <v>0.5176765936500124</v>
      </c>
      <c r="G29" s="13">
        <v>0.33334490660370808</v>
      </c>
      <c r="H29" s="13">
        <v>-9.7256717091894332E-2</v>
      </c>
      <c r="I29" s="13">
        <v>-8.0544101108552452E-2</v>
      </c>
      <c r="J29" s="13">
        <v>-4.9675937320534908E-2</v>
      </c>
      <c r="K29" s="13">
        <v>-1.4521289687423087E-2</v>
      </c>
      <c r="L29" s="13">
        <v>0.60404597898668866</v>
      </c>
      <c r="M29" s="13">
        <v>9.4022576928855239E-2</v>
      </c>
      <c r="N29" s="14">
        <v>1335.2210261780106</v>
      </c>
      <c r="O29" s="1">
        <v>0.19750000000000001</v>
      </c>
      <c r="P29" s="36">
        <v>1</v>
      </c>
      <c r="Q29" s="11">
        <f t="shared" si="1"/>
        <v>1</v>
      </c>
      <c r="R29" s="31">
        <f t="shared" si="2"/>
        <v>0</v>
      </c>
      <c r="S29" s="31">
        <f t="shared" si="3"/>
        <v>0</v>
      </c>
      <c r="T29" s="31">
        <f t="shared" si="4"/>
        <v>0</v>
      </c>
      <c r="U29" s="31">
        <f t="shared" si="5"/>
        <v>0</v>
      </c>
      <c r="V29" s="31">
        <f t="shared" si="6"/>
        <v>0</v>
      </c>
      <c r="W29" s="31">
        <f t="shared" si="7"/>
        <v>0</v>
      </c>
      <c r="X29" s="35">
        <f t="shared" si="8"/>
        <v>1</v>
      </c>
      <c r="Y29" s="35">
        <f t="shared" si="9"/>
        <v>1</v>
      </c>
      <c r="Z29" s="35">
        <f t="shared" si="10"/>
        <v>1</v>
      </c>
      <c r="AA29" s="36">
        <f t="shared" si="11"/>
        <v>3</v>
      </c>
      <c r="AB29" s="11">
        <f t="shared" si="12"/>
        <v>1</v>
      </c>
      <c r="AC29" s="36">
        <f t="shared" si="13"/>
        <v>0</v>
      </c>
      <c r="AD29" s="36">
        <f t="shared" si="14"/>
        <v>1</v>
      </c>
      <c r="AE29">
        <f t="shared" si="15"/>
        <v>0</v>
      </c>
      <c r="AF29">
        <f t="shared" si="16"/>
        <v>1</v>
      </c>
      <c r="AG29">
        <f t="shared" si="17"/>
        <v>0</v>
      </c>
      <c r="AH29">
        <f t="shared" si="18"/>
        <v>0</v>
      </c>
      <c r="AI29">
        <f t="shared" si="19"/>
        <v>0</v>
      </c>
      <c r="AJ29">
        <f>IF(N29&lt;1228,1,0)</f>
        <v>0</v>
      </c>
      <c r="AK29">
        <f>IF(N29&gt;1752,1,0)</f>
        <v>0</v>
      </c>
      <c r="AL29">
        <f t="shared" si="20"/>
        <v>0</v>
      </c>
      <c r="AM29" s="31">
        <f t="shared" si="22"/>
        <v>7</v>
      </c>
      <c r="AN29" s="15">
        <f t="shared" si="21"/>
        <v>0</v>
      </c>
      <c r="AS29" s="14"/>
      <c r="AT29" s="14"/>
    </row>
    <row r="30" spans="1:50" x14ac:dyDescent="0.25">
      <c r="A30" t="s">
        <v>26</v>
      </c>
      <c r="B30" s="13">
        <v>0</v>
      </c>
      <c r="C30" s="13">
        <v>-0.27541425565491845</v>
      </c>
      <c r="D30" s="51">
        <v>0.17326407154129406</v>
      </c>
      <c r="E30" s="51">
        <v>0.10165702261967385</v>
      </c>
      <c r="F30" s="13">
        <f t="shared" si="0"/>
        <v>-0.32578248290373485</v>
      </c>
      <c r="G30" s="13">
        <v>0.89835377306374986</v>
      </c>
      <c r="H30" s="13">
        <v>-4.1616830741865243E-2</v>
      </c>
      <c r="I30" s="13">
        <v>-2.0457516339869281E-2</v>
      </c>
      <c r="J30" s="13">
        <v>-2.3967648605996844E-2</v>
      </c>
      <c r="K30" s="13">
        <v>1.7638742766964755E-2</v>
      </c>
      <c r="L30" s="13">
        <v>0.70679159260770175</v>
      </c>
      <c r="M30" s="13">
        <v>3.476343480594473E-2</v>
      </c>
      <c r="N30" s="14">
        <v>1534.5454700981852</v>
      </c>
      <c r="O30" s="1">
        <v>0.27250000000000002</v>
      </c>
      <c r="P30" s="36">
        <v>2</v>
      </c>
      <c r="Q30" s="11">
        <f t="shared" si="1"/>
        <v>0</v>
      </c>
      <c r="R30" s="31">
        <f t="shared" si="2"/>
        <v>0</v>
      </c>
      <c r="S30" s="31">
        <f t="shared" si="3"/>
        <v>0</v>
      </c>
      <c r="T30" s="31">
        <f t="shared" si="4"/>
        <v>0</v>
      </c>
      <c r="U30" s="31">
        <f t="shared" si="5"/>
        <v>0</v>
      </c>
      <c r="V30" s="31">
        <f t="shared" si="6"/>
        <v>0</v>
      </c>
      <c r="W30" s="31">
        <f t="shared" si="7"/>
        <v>0</v>
      </c>
      <c r="X30" s="35">
        <f t="shared" si="8"/>
        <v>1</v>
      </c>
      <c r="Y30" s="35">
        <f t="shared" si="9"/>
        <v>1</v>
      </c>
      <c r="Z30" s="35">
        <f t="shared" si="10"/>
        <v>1</v>
      </c>
      <c r="AA30" s="36">
        <f t="shared" si="11"/>
        <v>3</v>
      </c>
      <c r="AB30" s="11">
        <f t="shared" si="12"/>
        <v>1</v>
      </c>
      <c r="AC30" s="36">
        <f t="shared" si="13"/>
        <v>0</v>
      </c>
      <c r="AD30" s="36">
        <f t="shared" si="14"/>
        <v>1</v>
      </c>
      <c r="AE30">
        <f t="shared" si="15"/>
        <v>0</v>
      </c>
      <c r="AF30">
        <f t="shared" si="16"/>
        <v>0</v>
      </c>
      <c r="AG30">
        <f t="shared" si="17"/>
        <v>0</v>
      </c>
      <c r="AH30">
        <f t="shared" si="18"/>
        <v>1</v>
      </c>
      <c r="AI30">
        <f t="shared" si="19"/>
        <v>0</v>
      </c>
      <c r="AJ30">
        <f>IF(N30&lt;1378,1,0)</f>
        <v>0</v>
      </c>
      <c r="AK30">
        <f>IF(N30&gt;2135,1,0)</f>
        <v>0</v>
      </c>
      <c r="AL30">
        <f t="shared" si="20"/>
        <v>1</v>
      </c>
      <c r="AM30" s="31">
        <f t="shared" si="22"/>
        <v>7</v>
      </c>
      <c r="AN30" s="15">
        <f t="shared" si="21"/>
        <v>0</v>
      </c>
      <c r="AS30" s="14"/>
      <c r="AT30" s="14"/>
    </row>
    <row r="31" spans="1:50" s="5" customFormat="1" x14ac:dyDescent="0.25">
      <c r="A31" s="11" t="s">
        <v>27</v>
      </c>
      <c r="B31" s="13">
        <v>9.5401640908223617E-2</v>
      </c>
      <c r="C31" s="13">
        <v>0.21794554733694552</v>
      </c>
      <c r="D31" s="51">
        <v>0.13716585354886576</v>
      </c>
      <c r="E31" s="51">
        <v>1.5231907192158098E-2</v>
      </c>
      <c r="F31" s="13">
        <f t="shared" si="0"/>
        <v>0.22374311472829875</v>
      </c>
      <c r="G31" s="13">
        <v>0.56971951917572983</v>
      </c>
      <c r="H31" s="13">
        <v>1.1764425141984442E-2</v>
      </c>
      <c r="I31" s="13">
        <v>2.3895963762658904E-2</v>
      </c>
      <c r="J31" s="13">
        <v>-7.644056745880078E-3</v>
      </c>
      <c r="K31" s="13">
        <v>1.9357449582949257E-2</v>
      </c>
      <c r="L31" s="13">
        <v>0.73278127967128703</v>
      </c>
      <c r="M31" s="13">
        <v>1.2840415343493301E-2</v>
      </c>
      <c r="N31" s="14">
        <v>1630.2381414757683</v>
      </c>
      <c r="O31" s="1">
        <v>0.23499999999999999</v>
      </c>
      <c r="P31" s="36">
        <v>2</v>
      </c>
      <c r="Q31" s="11">
        <f t="shared" si="1"/>
        <v>0</v>
      </c>
      <c r="R31" s="31">
        <f t="shared" si="2"/>
        <v>0</v>
      </c>
      <c r="S31" s="31">
        <f t="shared" si="3"/>
        <v>0</v>
      </c>
      <c r="T31" s="31">
        <f t="shared" si="4"/>
        <v>0</v>
      </c>
      <c r="U31" s="31">
        <f t="shared" si="5"/>
        <v>0</v>
      </c>
      <c r="V31" s="31">
        <f t="shared" si="6"/>
        <v>0</v>
      </c>
      <c r="W31" s="31">
        <f t="shared" si="7"/>
        <v>0</v>
      </c>
      <c r="X31" s="35">
        <f t="shared" si="8"/>
        <v>0</v>
      </c>
      <c r="Y31" s="35">
        <f t="shared" si="9"/>
        <v>0</v>
      </c>
      <c r="Z31" s="35">
        <f t="shared" si="10"/>
        <v>1</v>
      </c>
      <c r="AA31" s="36">
        <f t="shared" si="11"/>
        <v>1</v>
      </c>
      <c r="AB31" s="11">
        <f t="shared" si="12"/>
        <v>1</v>
      </c>
      <c r="AC31" s="36">
        <f t="shared" si="13"/>
        <v>0</v>
      </c>
      <c r="AD31" s="36">
        <f t="shared" si="14"/>
        <v>1</v>
      </c>
      <c r="AE31">
        <f t="shared" si="15"/>
        <v>0</v>
      </c>
      <c r="AF31">
        <f t="shared" si="16"/>
        <v>0</v>
      </c>
      <c r="AG31">
        <f t="shared" si="17"/>
        <v>0</v>
      </c>
      <c r="AH31">
        <f t="shared" si="18"/>
        <v>1</v>
      </c>
      <c r="AI31">
        <f t="shared" si="19"/>
        <v>0</v>
      </c>
      <c r="AJ31">
        <f>IF(N31&lt;1378,1,0)</f>
        <v>0</v>
      </c>
      <c r="AK31">
        <f>IF(N31&gt;2135,1,0)</f>
        <v>0</v>
      </c>
      <c r="AL31">
        <f t="shared" si="20"/>
        <v>0</v>
      </c>
      <c r="AM31" s="31">
        <f t="shared" si="22"/>
        <v>8</v>
      </c>
      <c r="AN31" s="15">
        <f t="shared" si="21"/>
        <v>0</v>
      </c>
      <c r="AR31" s="1"/>
      <c r="AS31" s="14"/>
      <c r="AT31" s="14"/>
      <c r="AU31" s="1"/>
      <c r="AV31" s="1"/>
      <c r="AW31" s="1"/>
      <c r="AX31"/>
    </row>
    <row r="32" spans="1:50" x14ac:dyDescent="0.25">
      <c r="A32" t="s">
        <v>28</v>
      </c>
      <c r="B32" s="13">
        <v>0</v>
      </c>
      <c r="C32" s="13">
        <v>0.46391644028892121</v>
      </c>
      <c r="D32" s="51">
        <v>9.0551098195295558E-3</v>
      </c>
      <c r="E32" s="51">
        <v>0.29829216417124688</v>
      </c>
      <c r="F32" s="13">
        <f t="shared" si="0"/>
        <v>0.25619853854739194</v>
      </c>
      <c r="G32" s="13">
        <v>0.49940272754421478</v>
      </c>
      <c r="H32" s="13">
        <v>1.025868768735428E-2</v>
      </c>
      <c r="I32" s="13">
        <v>5.2168036941096972E-2</v>
      </c>
      <c r="J32" s="13">
        <v>7.6821024701497251E-2</v>
      </c>
      <c r="K32" s="13">
        <v>1.3998568029144818E-2</v>
      </c>
      <c r="L32" s="13">
        <v>0.65548235545612854</v>
      </c>
      <c r="M32" s="13">
        <v>5.4054998230545583E-2</v>
      </c>
      <c r="N32" s="14">
        <v>1496.0584346124579</v>
      </c>
      <c r="O32" s="1">
        <v>0.1225</v>
      </c>
      <c r="P32" s="36">
        <v>1</v>
      </c>
      <c r="Q32" s="11">
        <f t="shared" si="1"/>
        <v>0</v>
      </c>
      <c r="R32" s="31">
        <f t="shared" si="2"/>
        <v>0</v>
      </c>
      <c r="S32" s="31">
        <f t="shared" si="3"/>
        <v>0</v>
      </c>
      <c r="T32" s="31">
        <f t="shared" si="4"/>
        <v>0</v>
      </c>
      <c r="U32" s="31">
        <f t="shared" si="5"/>
        <v>0</v>
      </c>
      <c r="V32" s="31">
        <f t="shared" si="6"/>
        <v>0</v>
      </c>
      <c r="W32" s="31">
        <f t="shared" si="7"/>
        <v>0</v>
      </c>
      <c r="X32" s="35">
        <f t="shared" si="8"/>
        <v>0</v>
      </c>
      <c r="Y32" s="35">
        <f t="shared" si="9"/>
        <v>0</v>
      </c>
      <c r="Z32" s="35">
        <f t="shared" si="10"/>
        <v>0</v>
      </c>
      <c r="AA32" s="36">
        <f t="shared" si="11"/>
        <v>0</v>
      </c>
      <c r="AB32" s="11">
        <f t="shared" si="12"/>
        <v>0</v>
      </c>
      <c r="AC32" s="36">
        <f t="shared" si="13"/>
        <v>0</v>
      </c>
      <c r="AD32" s="36">
        <f t="shared" si="14"/>
        <v>0</v>
      </c>
      <c r="AE32">
        <f t="shared" si="15"/>
        <v>0</v>
      </c>
      <c r="AF32">
        <f t="shared" si="16"/>
        <v>0</v>
      </c>
      <c r="AG32">
        <f t="shared" si="17"/>
        <v>0</v>
      </c>
      <c r="AH32">
        <f t="shared" si="18"/>
        <v>0</v>
      </c>
      <c r="AI32">
        <f t="shared" si="19"/>
        <v>0</v>
      </c>
      <c r="AJ32">
        <f>IF(N32&lt;1228,1,0)</f>
        <v>0</v>
      </c>
      <c r="AK32">
        <f>IF(N32&gt;1752,1,0)</f>
        <v>0</v>
      </c>
      <c r="AL32">
        <f t="shared" si="20"/>
        <v>0</v>
      </c>
      <c r="AM32" s="31">
        <f t="shared" si="22"/>
        <v>10</v>
      </c>
      <c r="AN32" s="5">
        <f t="shared" si="21"/>
        <v>0</v>
      </c>
      <c r="AS32" s="14"/>
      <c r="AT32" s="14"/>
    </row>
    <row r="33" spans="1:50" x14ac:dyDescent="0.25">
      <c r="A33" t="s">
        <v>29</v>
      </c>
      <c r="B33" s="13">
        <v>0.17153247109677863</v>
      </c>
      <c r="C33" s="13">
        <v>0.1433632299603565</v>
      </c>
      <c r="D33" s="51">
        <v>1.6560294655157872E-2</v>
      </c>
      <c r="E33" s="51">
        <v>7.5547558129726994E-2</v>
      </c>
      <c r="F33" s="13">
        <f t="shared" si="0"/>
        <v>9.2467174628166546E-2</v>
      </c>
      <c r="G33" s="13">
        <v>0.61624755566228684</v>
      </c>
      <c r="H33" s="13">
        <v>-4.8146364949446319E-3</v>
      </c>
      <c r="I33" s="13">
        <v>1.7695930917179119E-2</v>
      </c>
      <c r="J33" s="13">
        <v>3.8800011246380071E-2</v>
      </c>
      <c r="K33" s="13">
        <v>3.0569066831613576E-2</v>
      </c>
      <c r="L33" s="13">
        <v>0.53046417612922758</v>
      </c>
      <c r="M33" s="13">
        <v>7.2570262434393532E-2</v>
      </c>
      <c r="N33" s="14">
        <v>1608.7522646116283</v>
      </c>
      <c r="O33" s="1">
        <v>0.185</v>
      </c>
      <c r="P33" s="36">
        <v>2</v>
      </c>
      <c r="Q33" s="11">
        <f t="shared" si="1"/>
        <v>0</v>
      </c>
      <c r="R33" s="31">
        <f t="shared" si="2"/>
        <v>0</v>
      </c>
      <c r="S33" s="31">
        <f t="shared" si="3"/>
        <v>0</v>
      </c>
      <c r="T33" s="31">
        <f t="shared" si="4"/>
        <v>0</v>
      </c>
      <c r="U33" s="31">
        <f t="shared" si="5"/>
        <v>0</v>
      </c>
      <c r="V33" s="31">
        <f t="shared" si="6"/>
        <v>0</v>
      </c>
      <c r="W33" s="31">
        <f t="shared" si="7"/>
        <v>0</v>
      </c>
      <c r="X33" s="35">
        <f t="shared" si="8"/>
        <v>1</v>
      </c>
      <c r="Y33" s="35">
        <f t="shared" si="9"/>
        <v>0</v>
      </c>
      <c r="Z33" s="35">
        <f t="shared" si="10"/>
        <v>0</v>
      </c>
      <c r="AA33" s="36">
        <f t="shared" si="11"/>
        <v>1</v>
      </c>
      <c r="AB33" s="11">
        <f t="shared" si="12"/>
        <v>1</v>
      </c>
      <c r="AC33" s="36">
        <f t="shared" si="13"/>
        <v>0</v>
      </c>
      <c r="AD33" s="36">
        <f t="shared" si="14"/>
        <v>1</v>
      </c>
      <c r="AE33">
        <f t="shared" si="15"/>
        <v>0</v>
      </c>
      <c r="AF33">
        <f t="shared" si="16"/>
        <v>0</v>
      </c>
      <c r="AG33">
        <f t="shared" si="17"/>
        <v>0</v>
      </c>
      <c r="AH33">
        <f t="shared" si="18"/>
        <v>0</v>
      </c>
      <c r="AI33">
        <f t="shared" si="19"/>
        <v>0</v>
      </c>
      <c r="AJ33">
        <f>IF(N33&lt;1378,1,0)</f>
        <v>0</v>
      </c>
      <c r="AK33">
        <f>IF(N33&gt;2135,1,0)</f>
        <v>0</v>
      </c>
      <c r="AL33">
        <f t="shared" si="20"/>
        <v>0</v>
      </c>
      <c r="AM33" s="31">
        <f t="shared" si="22"/>
        <v>9</v>
      </c>
      <c r="AN33" s="5">
        <f t="shared" si="21"/>
        <v>0</v>
      </c>
      <c r="AS33" s="14"/>
      <c r="AT33" s="14"/>
    </row>
    <row r="34" spans="1:50" x14ac:dyDescent="0.25">
      <c r="A34" t="s">
        <v>30</v>
      </c>
      <c r="B34" s="13">
        <v>0</v>
      </c>
      <c r="C34" s="13">
        <v>0.74659966851700821</v>
      </c>
      <c r="D34" s="51">
        <v>0.13168556470495382</v>
      </c>
      <c r="E34" s="51">
        <v>1.4693115150877378E-2</v>
      </c>
      <c r="F34" s="13">
        <f t="shared" si="0"/>
        <v>0.75211675567598857</v>
      </c>
      <c r="G34" s="13">
        <v>0.29512035962877031</v>
      </c>
      <c r="H34" s="13">
        <v>6.7270839475472036E-2</v>
      </c>
      <c r="I34" s="13">
        <v>3.8163080131634185E-2</v>
      </c>
      <c r="J34" s="13">
        <v>6.5323195916971402E-2</v>
      </c>
      <c r="K34" s="13">
        <v>1.8527531504038304E-2</v>
      </c>
      <c r="L34" s="13">
        <v>0.69118506106416133</v>
      </c>
      <c r="M34" s="13">
        <v>3.9862492429081395E-2</v>
      </c>
      <c r="N34" s="14">
        <v>1408.4661500951872</v>
      </c>
      <c r="O34" s="1">
        <v>-0.02</v>
      </c>
      <c r="P34" s="36">
        <v>1</v>
      </c>
      <c r="Q34" s="11">
        <f t="shared" si="1"/>
        <v>0</v>
      </c>
      <c r="R34" s="31">
        <f t="shared" si="2"/>
        <v>0</v>
      </c>
      <c r="S34" s="31">
        <f t="shared" si="3"/>
        <v>0</v>
      </c>
      <c r="T34" s="31">
        <f t="shared" si="4"/>
        <v>0</v>
      </c>
      <c r="U34" s="31">
        <f t="shared" si="5"/>
        <v>0</v>
      </c>
      <c r="V34" s="31">
        <f t="shared" si="6"/>
        <v>0</v>
      </c>
      <c r="W34" s="31">
        <f t="shared" si="7"/>
        <v>0</v>
      </c>
      <c r="X34" s="35">
        <f t="shared" si="8"/>
        <v>0</v>
      </c>
      <c r="Y34" s="35">
        <f t="shared" si="9"/>
        <v>0</v>
      </c>
      <c r="Z34" s="35">
        <f t="shared" si="10"/>
        <v>0</v>
      </c>
      <c r="AA34" s="36">
        <f t="shared" si="11"/>
        <v>0</v>
      </c>
      <c r="AB34" s="11">
        <f t="shared" si="12"/>
        <v>0</v>
      </c>
      <c r="AC34" s="36">
        <f t="shared" si="13"/>
        <v>0</v>
      </c>
      <c r="AD34" s="36">
        <f t="shared" si="14"/>
        <v>0</v>
      </c>
      <c r="AE34">
        <f t="shared" si="15"/>
        <v>0</v>
      </c>
      <c r="AF34">
        <f t="shared" si="16"/>
        <v>0</v>
      </c>
      <c r="AG34">
        <f t="shared" si="17"/>
        <v>0</v>
      </c>
      <c r="AH34">
        <f t="shared" si="18"/>
        <v>0</v>
      </c>
      <c r="AI34">
        <f t="shared" si="19"/>
        <v>0</v>
      </c>
      <c r="AJ34">
        <f>IF(N34&lt;1228,1,0)</f>
        <v>0</v>
      </c>
      <c r="AK34">
        <f>IF(N34&gt;1752,1,0)</f>
        <v>0</v>
      </c>
      <c r="AL34">
        <f t="shared" si="20"/>
        <v>0</v>
      </c>
      <c r="AM34" s="31">
        <f t="shared" si="22"/>
        <v>10</v>
      </c>
      <c r="AN34" s="5">
        <f t="shared" si="21"/>
        <v>0</v>
      </c>
      <c r="AS34" s="14"/>
      <c r="AT34" s="14"/>
    </row>
    <row r="35" spans="1:50" x14ac:dyDescent="0.25">
      <c r="A35" t="s">
        <v>31</v>
      </c>
      <c r="B35" s="13">
        <v>8.3396128632571551E-2</v>
      </c>
      <c r="C35" s="13">
        <v>0.99274490608614852</v>
      </c>
      <c r="D35" s="51">
        <v>1.434841043339749E-2</v>
      </c>
      <c r="E35" s="51">
        <v>1.5966184376451847E-2</v>
      </c>
      <c r="F35" s="13">
        <f t="shared" si="0"/>
        <v>0.98329038627463994</v>
      </c>
      <c r="G35" s="13">
        <v>0.17758312062356477</v>
      </c>
      <c r="H35" s="13">
        <v>-1.5292402160134239E-2</v>
      </c>
      <c r="I35" s="13">
        <v>-1.9203910614525139E-3</v>
      </c>
      <c r="J35" s="13">
        <v>-1.8090031194000131E-2</v>
      </c>
      <c r="K35" s="13">
        <v>6.906131778058007E-2</v>
      </c>
      <c r="L35" s="13">
        <v>0.49844040756449115</v>
      </c>
      <c r="M35" s="13">
        <v>9.6354245830140559E-2</v>
      </c>
      <c r="N35" s="14">
        <v>2848.4010148596917</v>
      </c>
      <c r="O35" s="1">
        <v>0.21999999999999997</v>
      </c>
      <c r="P35" s="36">
        <v>3</v>
      </c>
      <c r="Q35" s="11">
        <f t="shared" si="1"/>
        <v>0</v>
      </c>
      <c r="R35" s="31">
        <f t="shared" si="2"/>
        <v>0</v>
      </c>
      <c r="S35" s="31">
        <f t="shared" si="3"/>
        <v>0</v>
      </c>
      <c r="T35" s="31">
        <f t="shared" si="4"/>
        <v>0.5</v>
      </c>
      <c r="U35" s="31">
        <f t="shared" si="5"/>
        <v>0</v>
      </c>
      <c r="V35" s="31">
        <f t="shared" si="6"/>
        <v>0.5</v>
      </c>
      <c r="W35" s="31">
        <f t="shared" si="7"/>
        <v>0</v>
      </c>
      <c r="X35" s="35">
        <f t="shared" si="8"/>
        <v>1</v>
      </c>
      <c r="Y35" s="35">
        <f t="shared" si="9"/>
        <v>1</v>
      </c>
      <c r="Z35" s="35">
        <f t="shared" si="10"/>
        <v>1</v>
      </c>
      <c r="AA35" s="36">
        <f t="shared" si="11"/>
        <v>3</v>
      </c>
      <c r="AB35" s="11">
        <f t="shared" si="12"/>
        <v>1</v>
      </c>
      <c r="AC35" s="36">
        <f t="shared" si="13"/>
        <v>0</v>
      </c>
      <c r="AD35" s="36">
        <f t="shared" si="14"/>
        <v>1</v>
      </c>
      <c r="AE35">
        <f t="shared" si="15"/>
        <v>0</v>
      </c>
      <c r="AF35">
        <f t="shared" si="16"/>
        <v>0</v>
      </c>
      <c r="AG35">
        <f t="shared" si="17"/>
        <v>1</v>
      </c>
      <c r="AH35">
        <f t="shared" si="18"/>
        <v>0</v>
      </c>
      <c r="AI35">
        <f t="shared" si="19"/>
        <v>0</v>
      </c>
      <c r="AJ35">
        <f>IF(N35&lt;1803,1,0)</f>
        <v>0</v>
      </c>
      <c r="AK35">
        <f>IF(N35&gt;2983,1,0)</f>
        <v>0</v>
      </c>
      <c r="AL35">
        <f t="shared" si="20"/>
        <v>0</v>
      </c>
      <c r="AM35" s="31">
        <f t="shared" si="22"/>
        <v>7</v>
      </c>
      <c r="AN35" s="5">
        <f t="shared" si="21"/>
        <v>0</v>
      </c>
      <c r="AS35" s="14"/>
      <c r="AT35" s="14"/>
    </row>
    <row r="36" spans="1:50" x14ac:dyDescent="0.25">
      <c r="A36" t="s">
        <v>32</v>
      </c>
      <c r="B36" s="13">
        <v>3.6156762161948394E-2</v>
      </c>
      <c r="C36" s="13">
        <v>1.4123310424395531E-3</v>
      </c>
      <c r="D36" s="51">
        <v>0.40784539948081916</v>
      </c>
      <c r="E36" s="51">
        <v>2.8385864754383698E-2</v>
      </c>
      <c r="F36" s="13">
        <f t="shared" si="0"/>
        <v>3.0483673652069266E-2</v>
      </c>
      <c r="G36" s="13">
        <v>0.60304959690859683</v>
      </c>
      <c r="H36" s="13">
        <v>4.7636624022795893E-2</v>
      </c>
      <c r="I36" s="13">
        <v>1.5991756039845807E-2</v>
      </c>
      <c r="J36" s="13">
        <v>-7.6902419860159332E-2</v>
      </c>
      <c r="K36" s="13">
        <v>2.3487463075500033E-2</v>
      </c>
      <c r="L36" s="13">
        <v>0.49586025544861656</v>
      </c>
      <c r="M36" s="13">
        <v>2.2018045286735247E-2</v>
      </c>
      <c r="N36" s="14">
        <v>1483.0610483284884</v>
      </c>
      <c r="O36" s="1">
        <v>0.28750000000000003</v>
      </c>
      <c r="P36" s="36">
        <v>2</v>
      </c>
      <c r="Q36" s="11">
        <f t="shared" si="1"/>
        <v>0</v>
      </c>
      <c r="R36" s="31">
        <f t="shared" si="2"/>
        <v>0</v>
      </c>
      <c r="S36" s="31">
        <f t="shared" si="3"/>
        <v>0</v>
      </c>
      <c r="T36" s="31">
        <f t="shared" si="4"/>
        <v>0</v>
      </c>
      <c r="U36" s="31">
        <f t="shared" si="5"/>
        <v>0</v>
      </c>
      <c r="V36" s="31">
        <f t="shared" si="6"/>
        <v>0</v>
      </c>
      <c r="W36" s="31">
        <f t="shared" si="7"/>
        <v>0</v>
      </c>
      <c r="X36" s="35">
        <f t="shared" si="8"/>
        <v>0</v>
      </c>
      <c r="Y36" s="35">
        <f t="shared" si="9"/>
        <v>0</v>
      </c>
      <c r="Z36" s="35">
        <f t="shared" si="10"/>
        <v>1</v>
      </c>
      <c r="AA36" s="36">
        <f t="shared" si="11"/>
        <v>1</v>
      </c>
      <c r="AB36" s="11">
        <f t="shared" si="12"/>
        <v>1</v>
      </c>
      <c r="AC36" s="36">
        <f t="shared" si="13"/>
        <v>0</v>
      </c>
      <c r="AD36" s="36">
        <f t="shared" si="14"/>
        <v>1</v>
      </c>
      <c r="AE36">
        <f t="shared" si="15"/>
        <v>0</v>
      </c>
      <c r="AF36">
        <f t="shared" si="16"/>
        <v>0</v>
      </c>
      <c r="AG36">
        <f t="shared" si="17"/>
        <v>0</v>
      </c>
      <c r="AH36">
        <f t="shared" si="18"/>
        <v>0</v>
      </c>
      <c r="AI36">
        <f t="shared" si="19"/>
        <v>0</v>
      </c>
      <c r="AJ36">
        <f>IF(N36&lt;1378,1,0)</f>
        <v>0</v>
      </c>
      <c r="AK36">
        <f>IF(N36&gt;2135,1,0)</f>
        <v>0</v>
      </c>
      <c r="AL36">
        <f t="shared" si="20"/>
        <v>1</v>
      </c>
      <c r="AM36" s="31">
        <f t="shared" si="22"/>
        <v>8</v>
      </c>
      <c r="AN36" s="5">
        <f t="shared" si="21"/>
        <v>0</v>
      </c>
      <c r="AS36" s="14"/>
      <c r="AT36" s="14"/>
    </row>
    <row r="37" spans="1:50" x14ac:dyDescent="0.25">
      <c r="A37" t="s">
        <v>33</v>
      </c>
      <c r="B37" s="13">
        <v>0</v>
      </c>
      <c r="C37" s="13">
        <v>0.33338788458633367</v>
      </c>
      <c r="D37" s="51">
        <v>5.8323681957802506E-2</v>
      </c>
      <c r="E37" s="51">
        <v>0.16724155294828541</v>
      </c>
      <c r="F37" s="13">
        <f t="shared" si="0"/>
        <v>0.22331763935747023</v>
      </c>
      <c r="G37" s="13">
        <v>0.51574657901797694</v>
      </c>
      <c r="H37" s="13">
        <v>-1.9974878220642749E-2</v>
      </c>
      <c r="I37" s="13">
        <v>8.4076811963633272E-2</v>
      </c>
      <c r="J37" s="13">
        <v>5.3842086711314768E-2</v>
      </c>
      <c r="K37" s="13">
        <v>9.0305403091797173E-2</v>
      </c>
      <c r="L37" s="13">
        <v>0.66914339619897756</v>
      </c>
      <c r="M37" s="13">
        <v>4.5907194144474396E-2</v>
      </c>
      <c r="N37" s="14">
        <v>1336.99509198036</v>
      </c>
      <c r="O37" s="1">
        <v>0.21000000000000002</v>
      </c>
      <c r="P37" s="36">
        <v>1</v>
      </c>
      <c r="Q37" s="11">
        <f t="shared" si="1"/>
        <v>0</v>
      </c>
      <c r="R37" s="31">
        <f t="shared" si="2"/>
        <v>0</v>
      </c>
      <c r="S37" s="31">
        <f t="shared" si="3"/>
        <v>0</v>
      </c>
      <c r="T37" s="31">
        <f t="shared" si="4"/>
        <v>0</v>
      </c>
      <c r="U37" s="31">
        <f t="shared" si="5"/>
        <v>0</v>
      </c>
      <c r="V37" s="31">
        <f t="shared" si="6"/>
        <v>0</v>
      </c>
      <c r="W37" s="31">
        <f t="shared" si="7"/>
        <v>0</v>
      </c>
      <c r="X37" s="35">
        <f t="shared" si="8"/>
        <v>1</v>
      </c>
      <c r="Y37" s="35">
        <f t="shared" si="9"/>
        <v>0</v>
      </c>
      <c r="Z37" s="35">
        <f t="shared" si="10"/>
        <v>0</v>
      </c>
      <c r="AA37" s="36">
        <f t="shared" si="11"/>
        <v>1</v>
      </c>
      <c r="AB37" s="11">
        <f t="shared" si="12"/>
        <v>1</v>
      </c>
      <c r="AC37" s="36">
        <f t="shared" si="13"/>
        <v>0</v>
      </c>
      <c r="AD37" s="36">
        <f t="shared" si="14"/>
        <v>1</v>
      </c>
      <c r="AE37">
        <f t="shared" si="15"/>
        <v>0</v>
      </c>
      <c r="AF37">
        <f t="shared" si="16"/>
        <v>0</v>
      </c>
      <c r="AG37">
        <f t="shared" si="17"/>
        <v>1</v>
      </c>
      <c r="AH37">
        <f t="shared" si="18"/>
        <v>0</v>
      </c>
      <c r="AI37">
        <f t="shared" si="19"/>
        <v>0</v>
      </c>
      <c r="AJ37">
        <f>IF(N37&lt;1228,1,0)</f>
        <v>0</v>
      </c>
      <c r="AK37">
        <f>IF(N37&gt;1752,1,0)</f>
        <v>0</v>
      </c>
      <c r="AL37">
        <f t="shared" si="20"/>
        <v>0</v>
      </c>
      <c r="AM37" s="31">
        <f t="shared" si="22"/>
        <v>8</v>
      </c>
      <c r="AN37" s="5">
        <f t="shared" si="21"/>
        <v>0</v>
      </c>
      <c r="AS37" s="14"/>
      <c r="AT37" s="14"/>
    </row>
    <row r="38" spans="1:50" x14ac:dyDescent="0.25">
      <c r="A38" t="s">
        <v>34</v>
      </c>
      <c r="B38" s="13">
        <v>0</v>
      </c>
      <c r="C38" s="13">
        <v>-0.17399792569092795</v>
      </c>
      <c r="D38" s="51">
        <v>0.11742724665975231</v>
      </c>
      <c r="E38" s="51">
        <v>0.25097614544567143</v>
      </c>
      <c r="F38" s="13">
        <f t="shared" si="0"/>
        <v>-0.33558995790372764</v>
      </c>
      <c r="G38" s="13">
        <v>0.91230015471892734</v>
      </c>
      <c r="H38" s="13">
        <v>2.3551771519564408E-2</v>
      </c>
      <c r="I38" s="13">
        <v>-5.2991982866723963E-2</v>
      </c>
      <c r="J38" s="13">
        <v>-6.2076749435665914E-2</v>
      </c>
      <c r="K38" s="13">
        <v>1.1122719785248002E-2</v>
      </c>
      <c r="L38" s="13">
        <v>0.55721210967121837</v>
      </c>
      <c r="M38" s="13">
        <v>4.1696044987644808E-2</v>
      </c>
      <c r="N38" s="14">
        <v>1420.866092822999</v>
      </c>
      <c r="O38" s="1">
        <v>0.30499999999999999</v>
      </c>
      <c r="P38" s="36">
        <v>1</v>
      </c>
      <c r="Q38" s="11">
        <f t="shared" si="1"/>
        <v>0</v>
      </c>
      <c r="R38" s="31">
        <f t="shared" si="2"/>
        <v>0</v>
      </c>
      <c r="S38" s="31">
        <f t="shared" si="3"/>
        <v>0</v>
      </c>
      <c r="T38" s="31">
        <f t="shared" si="4"/>
        <v>0</v>
      </c>
      <c r="U38" s="31">
        <f t="shared" si="5"/>
        <v>0</v>
      </c>
      <c r="V38" s="31">
        <f t="shared" si="6"/>
        <v>0</v>
      </c>
      <c r="W38" s="31">
        <f t="shared" si="7"/>
        <v>0</v>
      </c>
      <c r="X38" s="35">
        <f t="shared" si="8"/>
        <v>0</v>
      </c>
      <c r="Y38" s="35">
        <f t="shared" si="9"/>
        <v>1</v>
      </c>
      <c r="Z38" s="35">
        <f t="shared" si="10"/>
        <v>1</v>
      </c>
      <c r="AA38" s="36">
        <f t="shared" si="11"/>
        <v>2</v>
      </c>
      <c r="AB38" s="11">
        <f t="shared" si="12"/>
        <v>1</v>
      </c>
      <c r="AC38" s="36">
        <f t="shared" si="13"/>
        <v>0</v>
      </c>
      <c r="AD38" s="36">
        <f t="shared" si="14"/>
        <v>1</v>
      </c>
      <c r="AE38">
        <f t="shared" si="15"/>
        <v>0</v>
      </c>
      <c r="AF38">
        <f t="shared" si="16"/>
        <v>0</v>
      </c>
      <c r="AG38">
        <f t="shared" si="17"/>
        <v>0</v>
      </c>
      <c r="AH38">
        <f t="shared" si="18"/>
        <v>0</v>
      </c>
      <c r="AI38">
        <f t="shared" si="19"/>
        <v>0</v>
      </c>
      <c r="AJ38">
        <f>IF(N38&lt;1228,1,0)</f>
        <v>0</v>
      </c>
      <c r="AK38">
        <f>IF(N38&gt;1752,1,0)</f>
        <v>0</v>
      </c>
      <c r="AL38">
        <f t="shared" si="20"/>
        <v>1</v>
      </c>
      <c r="AM38" s="31">
        <f t="shared" si="22"/>
        <v>8</v>
      </c>
      <c r="AN38" s="5">
        <f t="shared" si="21"/>
        <v>0</v>
      </c>
      <c r="AS38" s="14"/>
      <c r="AT38" s="14"/>
    </row>
    <row r="39" spans="1:50" x14ac:dyDescent="0.25">
      <c r="A39" t="s">
        <v>35</v>
      </c>
      <c r="B39" s="13">
        <v>0</v>
      </c>
      <c r="C39" s="13">
        <v>0.91552780967475866</v>
      </c>
      <c r="D39" s="51">
        <v>0.12569746567255907</v>
      </c>
      <c r="E39" s="51">
        <v>0.72819459494428362</v>
      </c>
      <c r="F39" s="13">
        <f t="shared" si="0"/>
        <v>0.42087528909446725</v>
      </c>
      <c r="G39" s="13">
        <v>0.32910928068829826</v>
      </c>
      <c r="H39" s="13">
        <v>0.10613918899510077</v>
      </c>
      <c r="I39" s="13">
        <v>6.6728171714405149E-2</v>
      </c>
      <c r="J39" s="13">
        <v>5.3872652876388864E-2</v>
      </c>
      <c r="K39" s="13">
        <v>-2.7546861606637447E-2</v>
      </c>
      <c r="L39" s="13">
        <v>0.55725467183525268</v>
      </c>
      <c r="M39" s="13">
        <v>7.1593179933766515E-2</v>
      </c>
      <c r="N39" s="14">
        <v>1288.7888968137065</v>
      </c>
      <c r="O39" s="1">
        <v>0.11249999999999999</v>
      </c>
      <c r="P39" s="36">
        <v>1</v>
      </c>
      <c r="Q39" s="11">
        <f t="shared" si="1"/>
        <v>0</v>
      </c>
      <c r="R39" s="31">
        <f t="shared" si="2"/>
        <v>0</v>
      </c>
      <c r="S39" s="31">
        <f t="shared" si="3"/>
        <v>0</v>
      </c>
      <c r="T39" s="31">
        <f t="shared" si="4"/>
        <v>0</v>
      </c>
      <c r="U39" s="31">
        <f t="shared" si="5"/>
        <v>0</v>
      </c>
      <c r="V39" s="31">
        <f t="shared" si="6"/>
        <v>0</v>
      </c>
      <c r="W39" s="31">
        <f t="shared" si="7"/>
        <v>0</v>
      </c>
      <c r="X39" s="35">
        <f t="shared" si="8"/>
        <v>0</v>
      </c>
      <c r="Y39" s="35">
        <f t="shared" si="9"/>
        <v>0</v>
      </c>
      <c r="Z39" s="35">
        <f t="shared" si="10"/>
        <v>0</v>
      </c>
      <c r="AA39" s="36">
        <f t="shared" si="11"/>
        <v>0</v>
      </c>
      <c r="AB39" s="11">
        <f t="shared" si="12"/>
        <v>0</v>
      </c>
      <c r="AC39" s="36">
        <f t="shared" si="13"/>
        <v>0</v>
      </c>
      <c r="AD39" s="36">
        <f t="shared" si="14"/>
        <v>0</v>
      </c>
      <c r="AE39">
        <f t="shared" si="15"/>
        <v>0</v>
      </c>
      <c r="AF39">
        <f t="shared" si="16"/>
        <v>1</v>
      </c>
      <c r="AG39">
        <f t="shared" si="17"/>
        <v>0</v>
      </c>
      <c r="AH39">
        <f t="shared" si="18"/>
        <v>0</v>
      </c>
      <c r="AI39">
        <f t="shared" si="19"/>
        <v>0</v>
      </c>
      <c r="AJ39">
        <f>IF(N39&lt;1228,1,0)</f>
        <v>0</v>
      </c>
      <c r="AK39">
        <f>IF(N39&gt;1752,1,0)</f>
        <v>0</v>
      </c>
      <c r="AL39">
        <f t="shared" si="20"/>
        <v>0</v>
      </c>
      <c r="AM39" s="31">
        <f t="shared" si="22"/>
        <v>9</v>
      </c>
      <c r="AN39" s="5">
        <f t="shared" si="21"/>
        <v>0</v>
      </c>
      <c r="AS39" s="14"/>
      <c r="AT39" s="14"/>
    </row>
    <row r="40" spans="1:50" x14ac:dyDescent="0.25">
      <c r="A40" t="s">
        <v>36</v>
      </c>
      <c r="B40" s="13">
        <v>0</v>
      </c>
      <c r="C40" s="13">
        <v>0.43857866256698891</v>
      </c>
      <c r="D40" s="51">
        <v>0.14526930192563253</v>
      </c>
      <c r="E40" s="51">
        <v>3.2180733251687209E-2</v>
      </c>
      <c r="F40" s="13">
        <f t="shared" si="0"/>
        <v>0.43348446552188374</v>
      </c>
      <c r="G40" s="13">
        <v>0.30548370233076022</v>
      </c>
      <c r="H40" s="13">
        <v>-1.3748452331820057E-2</v>
      </c>
      <c r="I40" s="13">
        <v>-4.3064813931918064E-2</v>
      </c>
      <c r="J40" s="13">
        <v>2.5796701149125778E-3</v>
      </c>
      <c r="K40" s="13">
        <v>-2.488035368406424E-2</v>
      </c>
      <c r="L40" s="13">
        <v>0.5208855600047938</v>
      </c>
      <c r="M40" s="13">
        <v>-3.6875420474718821E-3</v>
      </c>
      <c r="N40" s="14">
        <v>1706.8418681987487</v>
      </c>
      <c r="O40" s="1">
        <v>0.18</v>
      </c>
      <c r="P40" s="36">
        <v>2</v>
      </c>
      <c r="Q40" s="11">
        <f t="shared" si="1"/>
        <v>0</v>
      </c>
      <c r="R40" s="31">
        <f t="shared" si="2"/>
        <v>0</v>
      </c>
      <c r="S40" s="31">
        <f t="shared" si="3"/>
        <v>0</v>
      </c>
      <c r="T40" s="31">
        <f t="shared" si="4"/>
        <v>0</v>
      </c>
      <c r="U40" s="31">
        <f t="shared" si="5"/>
        <v>0</v>
      </c>
      <c r="V40" s="31">
        <f t="shared" si="6"/>
        <v>0</v>
      </c>
      <c r="W40" s="31">
        <f t="shared" si="7"/>
        <v>0</v>
      </c>
      <c r="X40" s="35">
        <f t="shared" si="8"/>
        <v>1</v>
      </c>
      <c r="Y40" s="35">
        <f t="shared" si="9"/>
        <v>1</v>
      </c>
      <c r="Z40" s="35">
        <f t="shared" si="10"/>
        <v>0</v>
      </c>
      <c r="AA40" s="36">
        <f t="shared" si="11"/>
        <v>2</v>
      </c>
      <c r="AB40" s="11">
        <f t="shared" si="12"/>
        <v>1</v>
      </c>
      <c r="AC40" s="36">
        <f t="shared" si="13"/>
        <v>0</v>
      </c>
      <c r="AD40" s="36">
        <f t="shared" si="14"/>
        <v>1</v>
      </c>
      <c r="AE40">
        <f t="shared" si="15"/>
        <v>0</v>
      </c>
      <c r="AF40">
        <f t="shared" si="16"/>
        <v>1</v>
      </c>
      <c r="AG40">
        <f t="shared" si="17"/>
        <v>0</v>
      </c>
      <c r="AH40">
        <f t="shared" si="18"/>
        <v>0</v>
      </c>
      <c r="AI40">
        <f t="shared" si="19"/>
        <v>1</v>
      </c>
      <c r="AJ40">
        <f>IF(N40&lt;1378,1,0)</f>
        <v>0</v>
      </c>
      <c r="AK40">
        <f>IF(N40&gt;2135,1,0)</f>
        <v>0</v>
      </c>
      <c r="AL40">
        <f t="shared" si="20"/>
        <v>0</v>
      </c>
      <c r="AM40" s="31">
        <f t="shared" si="22"/>
        <v>7</v>
      </c>
      <c r="AN40" s="5">
        <f t="shared" si="21"/>
        <v>0</v>
      </c>
      <c r="AS40" s="14"/>
      <c r="AT40" s="14"/>
    </row>
    <row r="41" spans="1:50" x14ac:dyDescent="0.25">
      <c r="A41" t="s">
        <v>37</v>
      </c>
      <c r="B41" s="13">
        <v>4.8133784415655856E-2</v>
      </c>
      <c r="C41" s="13">
        <v>0.64687284072112061</v>
      </c>
      <c r="D41" s="51">
        <v>3.0444523545300362E-2</v>
      </c>
      <c r="E41" s="51">
        <v>4.7320923804937291E-2</v>
      </c>
      <c r="F41" s="13">
        <f t="shared" si="0"/>
        <v>0.61740153688310051</v>
      </c>
      <c r="G41" s="13">
        <v>0.39350056385290316</v>
      </c>
      <c r="H41" s="13">
        <v>0.10063148013824295</v>
      </c>
      <c r="I41" s="13">
        <v>1.1050648807032231E-2</v>
      </c>
      <c r="J41" s="13">
        <v>9.9667078456416591E-3</v>
      </c>
      <c r="K41" s="13">
        <v>6.3092820201428007E-2</v>
      </c>
      <c r="L41" s="13">
        <v>0.6373137161120791</v>
      </c>
      <c r="M41" s="13">
        <v>2.9901314042531345E-2</v>
      </c>
      <c r="N41" s="14">
        <v>1450.8782788919777</v>
      </c>
      <c r="O41" s="1">
        <v>0.17</v>
      </c>
      <c r="P41" s="36">
        <v>1</v>
      </c>
      <c r="Q41" s="11">
        <f t="shared" si="1"/>
        <v>0</v>
      </c>
      <c r="R41" s="31">
        <f t="shared" si="2"/>
        <v>0</v>
      </c>
      <c r="S41" s="31">
        <f t="shared" si="3"/>
        <v>0</v>
      </c>
      <c r="T41" s="31">
        <f t="shared" si="4"/>
        <v>0</v>
      </c>
      <c r="U41" s="31">
        <f t="shared" si="5"/>
        <v>0</v>
      </c>
      <c r="V41" s="31">
        <f t="shared" si="6"/>
        <v>0</v>
      </c>
      <c r="W41" s="31">
        <f t="shared" si="7"/>
        <v>0</v>
      </c>
      <c r="X41" s="35">
        <f t="shared" si="8"/>
        <v>0</v>
      </c>
      <c r="Y41" s="35">
        <f t="shared" si="9"/>
        <v>0</v>
      </c>
      <c r="Z41" s="35">
        <f t="shared" si="10"/>
        <v>0</v>
      </c>
      <c r="AA41" s="36">
        <f t="shared" si="11"/>
        <v>0</v>
      </c>
      <c r="AB41" s="11">
        <f t="shared" si="12"/>
        <v>0</v>
      </c>
      <c r="AC41" s="36">
        <f t="shared" si="13"/>
        <v>0</v>
      </c>
      <c r="AD41" s="36">
        <f t="shared" si="14"/>
        <v>1</v>
      </c>
      <c r="AE41">
        <f t="shared" si="15"/>
        <v>0</v>
      </c>
      <c r="AF41">
        <f t="shared" si="16"/>
        <v>0</v>
      </c>
      <c r="AG41">
        <f t="shared" si="17"/>
        <v>1</v>
      </c>
      <c r="AH41">
        <f t="shared" si="18"/>
        <v>0</v>
      </c>
      <c r="AI41">
        <f t="shared" si="19"/>
        <v>0</v>
      </c>
      <c r="AJ41">
        <f>IF(N41&lt;1228,1,0)</f>
        <v>0</v>
      </c>
      <c r="AK41">
        <f>IF(N41&gt;1752,1,0)</f>
        <v>0</v>
      </c>
      <c r="AL41">
        <f t="shared" si="20"/>
        <v>0</v>
      </c>
      <c r="AM41" s="31">
        <f t="shared" si="22"/>
        <v>9</v>
      </c>
      <c r="AN41" s="5">
        <f t="shared" si="21"/>
        <v>0</v>
      </c>
      <c r="AS41" s="14"/>
      <c r="AT41" s="14"/>
    </row>
    <row r="42" spans="1:50" x14ac:dyDescent="0.25">
      <c r="A42" t="s">
        <v>38</v>
      </c>
      <c r="B42" s="13">
        <v>0</v>
      </c>
      <c r="C42" s="13">
        <v>-0.29838183479055203</v>
      </c>
      <c r="D42" s="51">
        <v>5.2198877724128928E-2</v>
      </c>
      <c r="E42" s="51">
        <v>0.17216929836008527</v>
      </c>
      <c r="F42" s="13">
        <f t="shared" si="0"/>
        <v>-0.4126364783157162</v>
      </c>
      <c r="G42" s="13">
        <v>0.61715298726178391</v>
      </c>
      <c r="H42" s="13">
        <v>2.3021157648342158E-2</v>
      </c>
      <c r="I42" s="13">
        <v>0.21660053725016634</v>
      </c>
      <c r="J42" s="13">
        <v>0.13095393449040846</v>
      </c>
      <c r="K42" s="13">
        <v>1.4952803514724433E-3</v>
      </c>
      <c r="L42" s="13">
        <v>0.62197198896944683</v>
      </c>
      <c r="M42" s="13">
        <v>7.1617155744819597E-2</v>
      </c>
      <c r="N42" s="14">
        <v>1162.5916442797593</v>
      </c>
      <c r="O42" s="1">
        <v>0.185</v>
      </c>
      <c r="P42" s="36">
        <v>1</v>
      </c>
      <c r="Q42" s="11">
        <f t="shared" si="1"/>
        <v>0</v>
      </c>
      <c r="R42" s="31">
        <f t="shared" si="2"/>
        <v>0</v>
      </c>
      <c r="S42" s="31">
        <f t="shared" si="3"/>
        <v>0</v>
      </c>
      <c r="T42" s="31">
        <f t="shared" si="4"/>
        <v>0</v>
      </c>
      <c r="U42" s="31">
        <f t="shared" si="5"/>
        <v>0</v>
      </c>
      <c r="V42" s="31">
        <f t="shared" si="6"/>
        <v>0</v>
      </c>
      <c r="W42" s="31">
        <f t="shared" si="7"/>
        <v>0</v>
      </c>
      <c r="X42" s="35">
        <f t="shared" si="8"/>
        <v>0</v>
      </c>
      <c r="Y42" s="35">
        <f t="shared" si="9"/>
        <v>0</v>
      </c>
      <c r="Z42" s="35">
        <f t="shared" si="10"/>
        <v>0</v>
      </c>
      <c r="AA42" s="36">
        <f t="shared" si="11"/>
        <v>0</v>
      </c>
      <c r="AB42" s="11">
        <f t="shared" si="12"/>
        <v>0</v>
      </c>
      <c r="AC42" s="36">
        <f t="shared" si="13"/>
        <v>0</v>
      </c>
      <c r="AD42" s="36">
        <f t="shared" si="14"/>
        <v>0</v>
      </c>
      <c r="AE42">
        <f t="shared" si="15"/>
        <v>0</v>
      </c>
      <c r="AF42">
        <f t="shared" si="16"/>
        <v>0</v>
      </c>
      <c r="AG42">
        <f t="shared" si="17"/>
        <v>0</v>
      </c>
      <c r="AH42">
        <f t="shared" si="18"/>
        <v>0</v>
      </c>
      <c r="AI42">
        <f t="shared" si="19"/>
        <v>0</v>
      </c>
      <c r="AJ42">
        <f>IF(N42&lt;1228,1,0)</f>
        <v>1</v>
      </c>
      <c r="AK42">
        <f>IF(N42&gt;1752,1,0)</f>
        <v>0</v>
      </c>
      <c r="AL42">
        <f t="shared" si="20"/>
        <v>0</v>
      </c>
      <c r="AM42" s="31">
        <f t="shared" si="22"/>
        <v>9</v>
      </c>
      <c r="AN42" s="5">
        <f t="shared" si="21"/>
        <v>0</v>
      </c>
      <c r="AS42" s="14"/>
      <c r="AT42" s="14"/>
    </row>
    <row r="43" spans="1:50" x14ac:dyDescent="0.25">
      <c r="A43" t="s">
        <v>39</v>
      </c>
      <c r="B43" s="13">
        <v>0</v>
      </c>
      <c r="C43" s="13">
        <v>0.57383002162470931</v>
      </c>
      <c r="D43" s="51">
        <v>6.9566281774042192E-3</v>
      </c>
      <c r="E43" s="51">
        <v>1.0200334570973928E-3</v>
      </c>
      <c r="F43" s="13">
        <f t="shared" si="0"/>
        <v>0.57395079358602963</v>
      </c>
      <c r="G43" s="13">
        <v>0.45529205881137091</v>
      </c>
      <c r="H43" s="13">
        <v>9.8554533508541393E-3</v>
      </c>
      <c r="I43" s="13">
        <v>5.697160380739974E-2</v>
      </c>
      <c r="J43" s="13">
        <v>-1.0995960667509894E-2</v>
      </c>
      <c r="K43" s="13">
        <v>3.882247337712677E-2</v>
      </c>
      <c r="L43" s="13">
        <v>0.62114552041984517</v>
      </c>
      <c r="M43" s="13">
        <v>8.05775669278644E-2</v>
      </c>
      <c r="N43" s="14">
        <v>1453.5209177869701</v>
      </c>
      <c r="O43" s="1">
        <v>0.13750000000000001</v>
      </c>
      <c r="P43" s="36">
        <v>1</v>
      </c>
      <c r="Q43" s="11">
        <f t="shared" si="1"/>
        <v>0</v>
      </c>
      <c r="R43" s="31">
        <f t="shared" si="2"/>
        <v>0</v>
      </c>
      <c r="S43" s="31">
        <f t="shared" si="3"/>
        <v>0</v>
      </c>
      <c r="T43" s="31">
        <f t="shared" si="4"/>
        <v>0</v>
      </c>
      <c r="U43" s="31">
        <f t="shared" si="5"/>
        <v>0</v>
      </c>
      <c r="V43" s="31">
        <f t="shared" si="6"/>
        <v>0</v>
      </c>
      <c r="W43" s="31">
        <f t="shared" si="7"/>
        <v>0</v>
      </c>
      <c r="X43" s="35">
        <f t="shared" si="8"/>
        <v>0</v>
      </c>
      <c r="Y43" s="35">
        <f t="shared" si="9"/>
        <v>0</v>
      </c>
      <c r="Z43" s="35">
        <f t="shared" si="10"/>
        <v>1</v>
      </c>
      <c r="AA43" s="36">
        <f t="shared" si="11"/>
        <v>1</v>
      </c>
      <c r="AB43" s="11">
        <f t="shared" si="12"/>
        <v>1</v>
      </c>
      <c r="AC43" s="36">
        <f t="shared" si="13"/>
        <v>0</v>
      </c>
      <c r="AD43" s="36">
        <f t="shared" si="14"/>
        <v>1</v>
      </c>
      <c r="AE43">
        <f t="shared" si="15"/>
        <v>0</v>
      </c>
      <c r="AF43">
        <f t="shared" si="16"/>
        <v>0</v>
      </c>
      <c r="AG43">
        <f t="shared" si="17"/>
        <v>0</v>
      </c>
      <c r="AH43">
        <f t="shared" si="18"/>
        <v>0</v>
      </c>
      <c r="AI43">
        <f t="shared" si="19"/>
        <v>0</v>
      </c>
      <c r="AJ43">
        <f>IF(N43&lt;1228,1,0)</f>
        <v>0</v>
      </c>
      <c r="AK43">
        <f>IF(N43&gt;1752,1,0)</f>
        <v>0</v>
      </c>
      <c r="AL43">
        <f t="shared" si="20"/>
        <v>0</v>
      </c>
      <c r="AM43" s="31">
        <f t="shared" si="22"/>
        <v>9</v>
      </c>
      <c r="AN43" s="5">
        <f t="shared" si="21"/>
        <v>0</v>
      </c>
      <c r="AS43" s="14"/>
      <c r="AT43" s="14"/>
    </row>
    <row r="44" spans="1:50" x14ac:dyDescent="0.25">
      <c r="A44" t="s">
        <v>40</v>
      </c>
      <c r="B44" s="13">
        <v>0</v>
      </c>
      <c r="C44" s="13">
        <v>1.2588293565337239</v>
      </c>
      <c r="D44" s="51">
        <v>1.6022051856318373E-2</v>
      </c>
      <c r="E44" s="51">
        <v>8.9940994056335599E-2</v>
      </c>
      <c r="F44" s="13">
        <f t="shared" si="0"/>
        <v>1.1977933069170472</v>
      </c>
      <c r="G44" s="13">
        <v>0.12109872304309248</v>
      </c>
      <c r="H44" s="13">
        <v>9.0244528520887046E-2</v>
      </c>
      <c r="I44" s="13">
        <v>7.8817381344405468E-2</v>
      </c>
      <c r="J44" s="13">
        <v>2.4442243087259884E-3</v>
      </c>
      <c r="K44" s="13">
        <v>2.2329119648548539E-2</v>
      </c>
      <c r="L44" s="13">
        <v>0.24477128685312932</v>
      </c>
      <c r="M44" s="13">
        <v>4.6787429544736137E-2</v>
      </c>
      <c r="N44" s="14">
        <v>1397.5014209968188</v>
      </c>
      <c r="O44" s="1">
        <v>0.15</v>
      </c>
      <c r="P44" s="36">
        <v>1</v>
      </c>
      <c r="Q44" s="11">
        <f t="shared" si="1"/>
        <v>0</v>
      </c>
      <c r="R44" s="31">
        <f t="shared" si="2"/>
        <v>0.5</v>
      </c>
      <c r="S44" s="31">
        <f t="shared" si="3"/>
        <v>0</v>
      </c>
      <c r="T44" s="31">
        <f t="shared" si="4"/>
        <v>0.5</v>
      </c>
      <c r="U44" s="31">
        <f t="shared" si="5"/>
        <v>0</v>
      </c>
      <c r="V44" s="31">
        <f t="shared" si="6"/>
        <v>0.5</v>
      </c>
      <c r="W44" s="31">
        <f t="shared" si="7"/>
        <v>0</v>
      </c>
      <c r="X44" s="35">
        <f t="shared" si="8"/>
        <v>0</v>
      </c>
      <c r="Y44" s="35">
        <f t="shared" si="9"/>
        <v>0</v>
      </c>
      <c r="Z44" s="35">
        <f t="shared" si="10"/>
        <v>0</v>
      </c>
      <c r="AA44" s="36">
        <f t="shared" si="11"/>
        <v>0</v>
      </c>
      <c r="AB44" s="11">
        <f t="shared" si="12"/>
        <v>0</v>
      </c>
      <c r="AC44" s="36">
        <f t="shared" si="13"/>
        <v>0</v>
      </c>
      <c r="AD44" s="36">
        <f t="shared" si="14"/>
        <v>0</v>
      </c>
      <c r="AE44">
        <f t="shared" si="15"/>
        <v>0</v>
      </c>
      <c r="AF44">
        <f t="shared" si="16"/>
        <v>0</v>
      </c>
      <c r="AG44">
        <f t="shared" si="17"/>
        <v>0</v>
      </c>
      <c r="AH44">
        <f t="shared" si="18"/>
        <v>0</v>
      </c>
      <c r="AI44">
        <f t="shared" si="19"/>
        <v>0</v>
      </c>
      <c r="AJ44">
        <f>IF(N44&lt;1228,1,0)</f>
        <v>0</v>
      </c>
      <c r="AK44">
        <f>IF(N44&gt;1752,1,0)</f>
        <v>0</v>
      </c>
      <c r="AL44">
        <f t="shared" si="20"/>
        <v>0</v>
      </c>
      <c r="AM44" s="31">
        <f t="shared" si="22"/>
        <v>8.5</v>
      </c>
      <c r="AN44" s="5">
        <f t="shared" si="21"/>
        <v>0</v>
      </c>
      <c r="AR44" s="16"/>
      <c r="AS44" s="14"/>
      <c r="AT44" s="14"/>
      <c r="AU44" s="16"/>
      <c r="AV44" s="16"/>
      <c r="AW44" s="16"/>
      <c r="AX44" s="15"/>
    </row>
    <row r="45" spans="1:50" x14ac:dyDescent="0.25">
      <c r="A45" t="s">
        <v>41</v>
      </c>
      <c r="B45" s="13">
        <v>0.11214953271028037</v>
      </c>
      <c r="C45" s="13">
        <v>0.54523085335429411</v>
      </c>
      <c r="D45" s="51">
        <v>1.3157445063394963E-2</v>
      </c>
      <c r="E45" s="51">
        <v>0.35552441816752672</v>
      </c>
      <c r="F45" s="13">
        <f t="shared" si="0"/>
        <v>0.29794265404463283</v>
      </c>
      <c r="G45" s="13">
        <v>0.44983846775124031</v>
      </c>
      <c r="H45" s="13">
        <v>1.8136060400271641E-2</v>
      </c>
      <c r="I45" s="13">
        <v>0.10033193461514374</v>
      </c>
      <c r="J45" s="13">
        <v>-0.140699224223369</v>
      </c>
      <c r="K45" s="13">
        <v>-0.16542496838795667</v>
      </c>
      <c r="L45" s="13">
        <v>0.432171478183355</v>
      </c>
      <c r="M45" s="13">
        <v>0.12678899537191049</v>
      </c>
      <c r="N45" s="14">
        <v>1245.9586155018092</v>
      </c>
      <c r="O45" s="1">
        <v>0.21000000000000002</v>
      </c>
      <c r="P45" s="36">
        <v>1</v>
      </c>
      <c r="Q45" s="11">
        <f t="shared" si="1"/>
        <v>0</v>
      </c>
      <c r="R45" s="31">
        <f t="shared" si="2"/>
        <v>0</v>
      </c>
      <c r="S45" s="31">
        <f t="shared" si="3"/>
        <v>0</v>
      </c>
      <c r="T45" s="31">
        <f t="shared" si="4"/>
        <v>0</v>
      </c>
      <c r="U45" s="31">
        <f t="shared" si="5"/>
        <v>0</v>
      </c>
      <c r="V45" s="31">
        <f t="shared" si="6"/>
        <v>0</v>
      </c>
      <c r="W45" s="31">
        <f t="shared" si="7"/>
        <v>0</v>
      </c>
      <c r="X45" s="35">
        <f t="shared" si="8"/>
        <v>0</v>
      </c>
      <c r="Y45" s="35">
        <f t="shared" si="9"/>
        <v>0</v>
      </c>
      <c r="Z45" s="35">
        <f t="shared" si="10"/>
        <v>1</v>
      </c>
      <c r="AA45" s="36">
        <f t="shared" si="11"/>
        <v>1</v>
      </c>
      <c r="AB45" s="11">
        <f t="shared" si="12"/>
        <v>1</v>
      </c>
      <c r="AC45" s="36">
        <f t="shared" si="13"/>
        <v>0</v>
      </c>
      <c r="AD45" s="36">
        <f t="shared" si="14"/>
        <v>1</v>
      </c>
      <c r="AE45">
        <f t="shared" si="15"/>
        <v>0</v>
      </c>
      <c r="AF45">
        <f t="shared" si="16"/>
        <v>1</v>
      </c>
      <c r="AG45">
        <f t="shared" si="17"/>
        <v>0</v>
      </c>
      <c r="AH45">
        <f t="shared" si="18"/>
        <v>0</v>
      </c>
      <c r="AI45">
        <f t="shared" si="19"/>
        <v>0</v>
      </c>
      <c r="AJ45">
        <f>IF(N45&lt;1228,1,0)</f>
        <v>0</v>
      </c>
      <c r="AK45">
        <f>IF(N45&gt;1752,1,0)</f>
        <v>0</v>
      </c>
      <c r="AL45">
        <f t="shared" si="20"/>
        <v>0</v>
      </c>
      <c r="AM45" s="31">
        <f t="shared" si="22"/>
        <v>8</v>
      </c>
      <c r="AN45" s="5">
        <f t="shared" si="21"/>
        <v>0</v>
      </c>
      <c r="AS45" s="14"/>
      <c r="AT45" s="14"/>
    </row>
    <row r="46" spans="1:50" s="15" customFormat="1" x14ac:dyDescent="0.25">
      <c r="A46" s="11" t="s">
        <v>42</v>
      </c>
      <c r="B46" s="13">
        <v>3.7971629224185004E-2</v>
      </c>
      <c r="C46" s="13">
        <v>0.49280832095096583</v>
      </c>
      <c r="D46" s="51">
        <v>4.485884101040119E-2</v>
      </c>
      <c r="E46" s="51">
        <v>4.8841010401188704E-2</v>
      </c>
      <c r="F46" s="13">
        <f t="shared" si="0"/>
        <v>0.46400267459138189</v>
      </c>
      <c r="G46" s="13">
        <v>0.31960936210202812</v>
      </c>
      <c r="H46" s="13">
        <v>5.328337018536476E-3</v>
      </c>
      <c r="I46" s="13">
        <v>3.7265724888514672E-3</v>
      </c>
      <c r="J46" s="13">
        <v>-3.4294205052005942E-2</v>
      </c>
      <c r="K46" s="13">
        <v>7.113670133729569E-3</v>
      </c>
      <c r="L46" s="13">
        <v>0.41456446131444308</v>
      </c>
      <c r="M46" s="13">
        <v>2.9506814421032593E-2</v>
      </c>
      <c r="N46" s="14">
        <v>1653.3599282079601</v>
      </c>
      <c r="O46" s="1">
        <v>0.25</v>
      </c>
      <c r="P46" s="36">
        <v>2</v>
      </c>
      <c r="Q46" s="11">
        <f t="shared" si="1"/>
        <v>0</v>
      </c>
      <c r="R46" s="31">
        <f t="shared" si="2"/>
        <v>0</v>
      </c>
      <c r="S46" s="31">
        <f t="shared" si="3"/>
        <v>0</v>
      </c>
      <c r="T46" s="31">
        <f t="shared" si="4"/>
        <v>0</v>
      </c>
      <c r="U46" s="31">
        <f t="shared" si="5"/>
        <v>0</v>
      </c>
      <c r="V46" s="31">
        <f t="shared" si="6"/>
        <v>0</v>
      </c>
      <c r="W46" s="31">
        <f t="shared" si="7"/>
        <v>0</v>
      </c>
      <c r="X46" s="35">
        <f t="shared" si="8"/>
        <v>0</v>
      </c>
      <c r="Y46" s="35">
        <f t="shared" si="9"/>
        <v>0</v>
      </c>
      <c r="Z46" s="35">
        <f t="shared" si="10"/>
        <v>1</v>
      </c>
      <c r="AA46" s="36">
        <f t="shared" si="11"/>
        <v>1</v>
      </c>
      <c r="AB46" s="11">
        <f t="shared" si="12"/>
        <v>1</v>
      </c>
      <c r="AC46" s="36">
        <f t="shared" si="13"/>
        <v>0</v>
      </c>
      <c r="AD46" s="36">
        <f t="shared" si="14"/>
        <v>1</v>
      </c>
      <c r="AE46">
        <f t="shared" si="15"/>
        <v>0</v>
      </c>
      <c r="AF46">
        <f t="shared" si="16"/>
        <v>0</v>
      </c>
      <c r="AG46">
        <f t="shared" si="17"/>
        <v>0</v>
      </c>
      <c r="AH46">
        <f t="shared" si="18"/>
        <v>0</v>
      </c>
      <c r="AI46">
        <f t="shared" si="19"/>
        <v>0</v>
      </c>
      <c r="AJ46">
        <f>IF(N46&lt;1378,1,0)</f>
        <v>0</v>
      </c>
      <c r="AK46">
        <f>IF(N46&gt;2135,1,0)</f>
        <v>0</v>
      </c>
      <c r="AL46">
        <f t="shared" si="20"/>
        <v>0</v>
      </c>
      <c r="AM46" s="31">
        <f t="shared" si="22"/>
        <v>9</v>
      </c>
      <c r="AN46" s="5">
        <f t="shared" si="21"/>
        <v>0</v>
      </c>
      <c r="AR46" s="1"/>
      <c r="AS46" s="14"/>
      <c r="AT46" s="14"/>
      <c r="AU46" s="1"/>
      <c r="AV46" s="1"/>
      <c r="AW46" s="1"/>
      <c r="AX46"/>
    </row>
    <row r="47" spans="1:50" x14ac:dyDescent="0.25">
      <c r="A47" t="s">
        <v>43</v>
      </c>
      <c r="B47" s="13">
        <v>9.6411373228005623E-2</v>
      </c>
      <c r="C47" s="13">
        <v>1.3854857726080911</v>
      </c>
      <c r="D47" s="51">
        <v>5.039857814067257E-2</v>
      </c>
      <c r="E47" s="51">
        <v>1.4996392559874707</v>
      </c>
      <c r="F47" s="13">
        <f t="shared" si="0"/>
        <v>0.34178612279374243</v>
      </c>
      <c r="G47" s="13">
        <v>0.3785507520831079</v>
      </c>
      <c r="H47" s="13">
        <v>7.277176281299233E-2</v>
      </c>
      <c r="I47" s="13">
        <v>-1.315688921720967E-2</v>
      </c>
      <c r="J47" s="13">
        <v>-4.1899097260105232E-2</v>
      </c>
      <c r="K47" s="13">
        <v>2.2198954722227111E-2</v>
      </c>
      <c r="L47" s="13">
        <v>0.47846652397542933</v>
      </c>
      <c r="M47" s="13">
        <v>2.1274651007544856E-2</v>
      </c>
      <c r="N47" s="14">
        <v>2481.6748010724787</v>
      </c>
      <c r="O47" s="1">
        <v>0.20750000000000002</v>
      </c>
      <c r="P47" s="36">
        <v>2</v>
      </c>
      <c r="Q47" s="11">
        <f t="shared" si="1"/>
        <v>0</v>
      </c>
      <c r="R47" s="31">
        <f t="shared" si="2"/>
        <v>0.5</v>
      </c>
      <c r="S47" s="31">
        <f t="shared" si="3"/>
        <v>0.5</v>
      </c>
      <c r="T47" s="31">
        <f t="shared" si="4"/>
        <v>0</v>
      </c>
      <c r="U47" s="31">
        <f t="shared" si="5"/>
        <v>0</v>
      </c>
      <c r="V47" s="31">
        <f t="shared" si="6"/>
        <v>0</v>
      </c>
      <c r="W47" s="31">
        <f t="shared" si="7"/>
        <v>0</v>
      </c>
      <c r="X47" s="35">
        <f t="shared" si="8"/>
        <v>0</v>
      </c>
      <c r="Y47" s="35">
        <f t="shared" si="9"/>
        <v>1</v>
      </c>
      <c r="Z47" s="35">
        <f t="shared" si="10"/>
        <v>1</v>
      </c>
      <c r="AA47" s="36">
        <f t="shared" si="11"/>
        <v>2</v>
      </c>
      <c r="AB47" s="11">
        <f t="shared" si="12"/>
        <v>1</v>
      </c>
      <c r="AC47" s="36">
        <f t="shared" si="13"/>
        <v>1</v>
      </c>
      <c r="AD47" s="36">
        <f t="shared" si="14"/>
        <v>1</v>
      </c>
      <c r="AE47">
        <f t="shared" si="15"/>
        <v>1</v>
      </c>
      <c r="AF47">
        <f t="shared" si="16"/>
        <v>0</v>
      </c>
      <c r="AG47">
        <f t="shared" si="17"/>
        <v>0</v>
      </c>
      <c r="AH47">
        <f t="shared" si="18"/>
        <v>0</v>
      </c>
      <c r="AI47">
        <f t="shared" si="19"/>
        <v>0</v>
      </c>
      <c r="AJ47">
        <f>IF(N47&lt;1378,1,0)</f>
        <v>0</v>
      </c>
      <c r="AK47">
        <f>IF(N47&gt;2135,1,0)</f>
        <v>1</v>
      </c>
      <c r="AL47">
        <f t="shared" si="20"/>
        <v>0</v>
      </c>
      <c r="AM47" s="31">
        <f t="shared" si="22"/>
        <v>6</v>
      </c>
      <c r="AN47" s="5">
        <f t="shared" si="21"/>
        <v>0</v>
      </c>
      <c r="AR47" s="4"/>
      <c r="AS47" s="14"/>
      <c r="AT47" s="14"/>
      <c r="AU47" s="4"/>
      <c r="AV47" s="4"/>
      <c r="AW47" s="4"/>
      <c r="AX47" s="5"/>
    </row>
    <row r="48" spans="1:50" x14ac:dyDescent="0.25">
      <c r="A48" t="s">
        <v>44</v>
      </c>
      <c r="B48" s="13">
        <v>4.3411813300289134E-2</v>
      </c>
      <c r="C48" s="13">
        <v>8.825080467712898E-2</v>
      </c>
      <c r="D48" s="51">
        <v>9.086941499518103E-2</v>
      </c>
      <c r="E48" s="51">
        <v>3.7642523321998146E-3</v>
      </c>
      <c r="F48" s="13">
        <f t="shared" si="0"/>
        <v>9.6520157844010843E-2</v>
      </c>
      <c r="G48" s="13">
        <v>0.61710037174721188</v>
      </c>
      <c r="H48" s="13">
        <v>8.8531342019669351E-4</v>
      </c>
      <c r="I48" s="13">
        <v>4.24714642005425E-2</v>
      </c>
      <c r="J48" s="13">
        <v>-2.978669236784201E-2</v>
      </c>
      <c r="K48" s="13">
        <v>9.0014729683039047E-4</v>
      </c>
      <c r="L48" s="13">
        <v>0.71333799719614999</v>
      </c>
      <c r="M48" s="13">
        <v>6.062140495282491E-3</v>
      </c>
      <c r="N48" s="14">
        <v>1594.691952808593</v>
      </c>
      <c r="O48" s="1">
        <v>0.21749999999999997</v>
      </c>
      <c r="P48" s="36">
        <v>1</v>
      </c>
      <c r="Q48" s="11">
        <f t="shared" si="1"/>
        <v>0</v>
      </c>
      <c r="R48" s="31">
        <f t="shared" si="2"/>
        <v>0</v>
      </c>
      <c r="S48" s="31">
        <f t="shared" si="3"/>
        <v>0</v>
      </c>
      <c r="T48" s="31">
        <f t="shared" si="4"/>
        <v>0</v>
      </c>
      <c r="U48" s="31">
        <f t="shared" si="5"/>
        <v>0</v>
      </c>
      <c r="V48" s="31">
        <f t="shared" si="6"/>
        <v>0</v>
      </c>
      <c r="W48" s="31">
        <f t="shared" si="7"/>
        <v>0</v>
      </c>
      <c r="X48" s="35">
        <f t="shared" si="8"/>
        <v>0</v>
      </c>
      <c r="Y48" s="35">
        <f t="shared" si="9"/>
        <v>0</v>
      </c>
      <c r="Z48" s="35">
        <f t="shared" si="10"/>
        <v>1</v>
      </c>
      <c r="AA48" s="36">
        <f t="shared" si="11"/>
        <v>1</v>
      </c>
      <c r="AB48" s="11">
        <f t="shared" si="12"/>
        <v>1</v>
      </c>
      <c r="AC48" s="36">
        <f t="shared" si="13"/>
        <v>0</v>
      </c>
      <c r="AD48" s="36">
        <f t="shared" si="14"/>
        <v>1</v>
      </c>
      <c r="AE48">
        <f t="shared" si="15"/>
        <v>0</v>
      </c>
      <c r="AF48">
        <f t="shared" si="16"/>
        <v>0</v>
      </c>
      <c r="AG48">
        <f t="shared" si="17"/>
        <v>0</v>
      </c>
      <c r="AH48">
        <f t="shared" si="18"/>
        <v>1</v>
      </c>
      <c r="AI48">
        <f t="shared" si="19"/>
        <v>0</v>
      </c>
      <c r="AJ48">
        <f>IF(N48&lt;1228,1,0)</f>
        <v>0</v>
      </c>
      <c r="AK48">
        <f>IF(N48&gt;1752,1,0)</f>
        <v>0</v>
      </c>
      <c r="AL48">
        <f t="shared" si="20"/>
        <v>0</v>
      </c>
      <c r="AM48" s="31">
        <f t="shared" si="22"/>
        <v>8</v>
      </c>
      <c r="AN48" s="5">
        <f t="shared" si="21"/>
        <v>0</v>
      </c>
      <c r="AS48" s="14"/>
      <c r="AT48" s="14"/>
    </row>
    <row r="49" spans="1:50" s="5" customFormat="1" x14ac:dyDescent="0.25">
      <c r="A49" s="11" t="s">
        <v>45</v>
      </c>
      <c r="B49" s="13">
        <v>4.3107474117554084E-2</v>
      </c>
      <c r="C49" s="13">
        <v>1.1099080304410425</v>
      </c>
      <c r="D49" s="51">
        <v>5.6518673052625396E-2</v>
      </c>
      <c r="E49" s="51">
        <v>0.46471072194634622</v>
      </c>
      <c r="F49" s="13">
        <f t="shared" si="0"/>
        <v>0.79139276584491514</v>
      </c>
      <c r="G49" s="13">
        <v>0.32605056506713986</v>
      </c>
      <c r="H49" s="13">
        <v>1.4322123109313535E-2</v>
      </c>
      <c r="I49" s="13">
        <v>2.0210501064499686E-2</v>
      </c>
      <c r="J49" s="13">
        <v>1.1694531777980195E-2</v>
      </c>
      <c r="K49" s="13">
        <v>1.2961684247641995E-2</v>
      </c>
      <c r="L49" s="13">
        <v>0.41803366767951727</v>
      </c>
      <c r="M49" s="13">
        <v>7.4827082412920621E-3</v>
      </c>
      <c r="N49" s="14">
        <v>1339.0424652549129</v>
      </c>
      <c r="O49" s="1">
        <v>0.1525</v>
      </c>
      <c r="P49" s="36">
        <v>2</v>
      </c>
      <c r="Q49" s="11">
        <f t="shared" si="1"/>
        <v>0</v>
      </c>
      <c r="R49" s="31">
        <f t="shared" si="2"/>
        <v>0.5</v>
      </c>
      <c r="S49" s="31">
        <f t="shared" si="3"/>
        <v>0</v>
      </c>
      <c r="T49" s="31">
        <f t="shared" si="4"/>
        <v>0</v>
      </c>
      <c r="U49" s="31">
        <f t="shared" si="5"/>
        <v>0</v>
      </c>
      <c r="V49" s="31">
        <f t="shared" si="6"/>
        <v>0</v>
      </c>
      <c r="W49" s="31">
        <f t="shared" si="7"/>
        <v>0</v>
      </c>
      <c r="X49" s="35">
        <f t="shared" si="8"/>
        <v>0</v>
      </c>
      <c r="Y49" s="35">
        <f t="shared" si="9"/>
        <v>0</v>
      </c>
      <c r="Z49" s="35">
        <f t="shared" si="10"/>
        <v>0</v>
      </c>
      <c r="AA49" s="36">
        <f t="shared" si="11"/>
        <v>0</v>
      </c>
      <c r="AB49" s="11">
        <f t="shared" si="12"/>
        <v>0</v>
      </c>
      <c r="AC49" s="36">
        <f t="shared" si="13"/>
        <v>0</v>
      </c>
      <c r="AD49" s="36">
        <f t="shared" si="14"/>
        <v>0</v>
      </c>
      <c r="AE49">
        <f t="shared" si="15"/>
        <v>0</v>
      </c>
      <c r="AF49">
        <f t="shared" si="16"/>
        <v>0</v>
      </c>
      <c r="AG49">
        <f t="shared" si="17"/>
        <v>0</v>
      </c>
      <c r="AH49">
        <f t="shared" si="18"/>
        <v>0</v>
      </c>
      <c r="AI49">
        <f t="shared" si="19"/>
        <v>0</v>
      </c>
      <c r="AJ49">
        <f>IF(N49&lt;1378,1,0)</f>
        <v>1</v>
      </c>
      <c r="AK49">
        <f>IF(N49&gt;2135,1,0)</f>
        <v>0</v>
      </c>
      <c r="AL49">
        <f t="shared" si="20"/>
        <v>0</v>
      </c>
      <c r="AM49" s="31">
        <f t="shared" si="22"/>
        <v>8.5</v>
      </c>
      <c r="AN49" s="5">
        <f t="shared" si="21"/>
        <v>0</v>
      </c>
      <c r="AR49" s="1"/>
      <c r="AS49" s="14"/>
      <c r="AT49" s="14"/>
      <c r="AU49" s="1"/>
      <c r="AV49" s="1"/>
      <c r="AW49" s="1"/>
      <c r="AX49"/>
    </row>
    <row r="50" spans="1:50" x14ac:dyDescent="0.25">
      <c r="A50" t="s">
        <v>46</v>
      </c>
      <c r="B50" s="13">
        <v>6.6760767558081871E-2</v>
      </c>
      <c r="C50" s="13">
        <v>0.45842109598390268</v>
      </c>
      <c r="D50" s="51">
        <v>0.10049068637256862</v>
      </c>
      <c r="E50" s="51">
        <v>0.19652165727263099</v>
      </c>
      <c r="F50" s="13">
        <f t="shared" si="0"/>
        <v>0.33291481825776925</v>
      </c>
      <c r="G50" s="13">
        <v>0.43541372601380995</v>
      </c>
      <c r="H50" s="13">
        <v>3.2241175682750728E-2</v>
      </c>
      <c r="I50" s="13">
        <v>4.2467187180443436E-3</v>
      </c>
      <c r="J50" s="13">
        <v>-3.0311944741889554E-2</v>
      </c>
      <c r="K50" s="13">
        <v>-1.2749608745278468E-2</v>
      </c>
      <c r="L50" s="13">
        <v>0.54336666211501905</v>
      </c>
      <c r="M50" s="13">
        <v>3.7986027252022124E-2</v>
      </c>
      <c r="N50" s="14">
        <v>1615.2794679186229</v>
      </c>
      <c r="O50" s="1">
        <v>0.1925</v>
      </c>
      <c r="P50" s="36">
        <v>2</v>
      </c>
      <c r="Q50" s="11">
        <f t="shared" si="1"/>
        <v>0</v>
      </c>
      <c r="R50" s="31">
        <f t="shared" si="2"/>
        <v>0</v>
      </c>
      <c r="S50" s="31">
        <f t="shared" si="3"/>
        <v>0</v>
      </c>
      <c r="T50" s="31">
        <f t="shared" si="4"/>
        <v>0</v>
      </c>
      <c r="U50" s="31">
        <f t="shared" si="5"/>
        <v>0</v>
      </c>
      <c r="V50" s="31">
        <f t="shared" si="6"/>
        <v>0</v>
      </c>
      <c r="W50" s="31">
        <f t="shared" si="7"/>
        <v>0</v>
      </c>
      <c r="X50" s="35">
        <f t="shared" si="8"/>
        <v>0</v>
      </c>
      <c r="Y50" s="35">
        <f t="shared" si="9"/>
        <v>0</v>
      </c>
      <c r="Z50" s="35">
        <f t="shared" si="10"/>
        <v>1</v>
      </c>
      <c r="AA50" s="36">
        <f t="shared" si="11"/>
        <v>1</v>
      </c>
      <c r="AB50" s="11">
        <f t="shared" si="12"/>
        <v>1</v>
      </c>
      <c r="AC50" s="36">
        <f t="shared" si="13"/>
        <v>0</v>
      </c>
      <c r="AD50" s="36">
        <f t="shared" si="14"/>
        <v>1</v>
      </c>
      <c r="AE50">
        <f t="shared" si="15"/>
        <v>0</v>
      </c>
      <c r="AF50">
        <f t="shared" si="16"/>
        <v>1</v>
      </c>
      <c r="AG50">
        <f t="shared" si="17"/>
        <v>0</v>
      </c>
      <c r="AH50">
        <f t="shared" si="18"/>
        <v>0</v>
      </c>
      <c r="AI50">
        <f t="shared" si="19"/>
        <v>0</v>
      </c>
      <c r="AJ50">
        <f>IF(N50&lt;1378,1,0)</f>
        <v>0</v>
      </c>
      <c r="AK50">
        <f>IF(N50&gt;2135,1,0)</f>
        <v>0</v>
      </c>
      <c r="AL50">
        <f t="shared" si="20"/>
        <v>0</v>
      </c>
      <c r="AM50" s="31">
        <f t="shared" si="22"/>
        <v>8</v>
      </c>
      <c r="AN50" s="5">
        <f t="shared" si="21"/>
        <v>0</v>
      </c>
      <c r="AS50" s="14"/>
      <c r="AT50" s="14"/>
    </row>
    <row r="51" spans="1:50" x14ac:dyDescent="0.25">
      <c r="A51" t="s">
        <v>47</v>
      </c>
      <c r="B51" s="13">
        <v>7.174957019757848E-2</v>
      </c>
      <c r="C51" s="13">
        <v>0.42958405981376724</v>
      </c>
      <c r="D51" s="51">
        <v>0.27789189971143818</v>
      </c>
      <c r="E51" s="51">
        <v>6.8051864992652714E-2</v>
      </c>
      <c r="F51" s="13">
        <f t="shared" si="0"/>
        <v>0.41529478228428296</v>
      </c>
      <c r="G51" s="13">
        <v>0.26073591580575545</v>
      </c>
      <c r="H51" s="13">
        <v>2.88014370578892E-2</v>
      </c>
      <c r="I51" s="13">
        <v>-5.8494855689568805E-3</v>
      </c>
      <c r="J51" s="13">
        <v>-2.9372397042812221E-2</v>
      </c>
      <c r="K51" s="13">
        <v>-5.2858589473203342E-3</v>
      </c>
      <c r="L51" s="13">
        <v>0.65653211493208918</v>
      </c>
      <c r="M51" s="13">
        <v>5.2451013175841554E-2</v>
      </c>
      <c r="N51" s="14">
        <v>2276.5844484540576</v>
      </c>
      <c r="O51" s="1">
        <v>0.21999999999999997</v>
      </c>
      <c r="P51" s="36">
        <v>3</v>
      </c>
      <c r="Q51" s="11">
        <f t="shared" si="1"/>
        <v>0</v>
      </c>
      <c r="R51" s="31">
        <f t="shared" si="2"/>
        <v>0</v>
      </c>
      <c r="S51" s="31">
        <f t="shared" si="3"/>
        <v>0</v>
      </c>
      <c r="T51" s="31">
        <f t="shared" si="4"/>
        <v>0</v>
      </c>
      <c r="U51" s="31">
        <f t="shared" si="5"/>
        <v>0</v>
      </c>
      <c r="V51" s="31">
        <f t="shared" si="6"/>
        <v>0</v>
      </c>
      <c r="W51" s="31">
        <f t="shared" si="7"/>
        <v>0</v>
      </c>
      <c r="X51" s="35">
        <f t="shared" si="8"/>
        <v>0</v>
      </c>
      <c r="Y51" s="35">
        <f t="shared" si="9"/>
        <v>1</v>
      </c>
      <c r="Z51" s="35">
        <f t="shared" si="10"/>
        <v>1</v>
      </c>
      <c r="AA51" s="36">
        <f t="shared" si="11"/>
        <v>2</v>
      </c>
      <c r="AB51" s="11">
        <f t="shared" si="12"/>
        <v>1</v>
      </c>
      <c r="AC51" s="36">
        <f t="shared" si="13"/>
        <v>0</v>
      </c>
      <c r="AD51" s="36">
        <f t="shared" si="14"/>
        <v>1</v>
      </c>
      <c r="AE51">
        <f t="shared" si="15"/>
        <v>0</v>
      </c>
      <c r="AF51">
        <f t="shared" si="16"/>
        <v>1</v>
      </c>
      <c r="AG51">
        <f t="shared" si="17"/>
        <v>0</v>
      </c>
      <c r="AH51">
        <f t="shared" si="18"/>
        <v>0</v>
      </c>
      <c r="AI51">
        <f t="shared" si="19"/>
        <v>0</v>
      </c>
      <c r="AJ51">
        <f>IF(N51&lt;1803,1,0)</f>
        <v>0</v>
      </c>
      <c r="AK51">
        <f>IF(N51&gt;2983,1,0)</f>
        <v>0</v>
      </c>
      <c r="AL51">
        <f t="shared" si="20"/>
        <v>0</v>
      </c>
      <c r="AM51" s="31">
        <f t="shared" si="22"/>
        <v>8</v>
      </c>
      <c r="AN51" s="5">
        <f t="shared" si="21"/>
        <v>0</v>
      </c>
      <c r="AS51" s="14"/>
      <c r="AT51" s="14"/>
    </row>
    <row r="52" spans="1:50" x14ac:dyDescent="0.25">
      <c r="A52" t="s">
        <v>48</v>
      </c>
      <c r="B52" s="13">
        <v>7.1496067368889138E-3</v>
      </c>
      <c r="C52" s="13">
        <v>-0.12467219011812759</v>
      </c>
      <c r="D52" s="51">
        <v>6.0340226043769873E-2</v>
      </c>
      <c r="E52" s="51">
        <v>0.39641207732832046</v>
      </c>
      <c r="F52" s="13">
        <f t="shared" si="0"/>
        <v>-0.39491981712269952</v>
      </c>
      <c r="G52" s="13">
        <v>0.8985992607209361</v>
      </c>
      <c r="H52" s="13">
        <v>-8.6544988309827289E-3</v>
      </c>
      <c r="I52" s="13">
        <v>-0.12020310516551118</v>
      </c>
      <c r="J52" s="13">
        <v>-0.26774814917960499</v>
      </c>
      <c r="K52" s="13">
        <v>4.4924458678549051E-2</v>
      </c>
      <c r="L52" s="13">
        <v>0.65219097589560193</v>
      </c>
      <c r="M52" s="13">
        <v>3.2342507149241681E-2</v>
      </c>
      <c r="N52" s="14">
        <v>1671.8716830985913</v>
      </c>
      <c r="O52" s="1">
        <v>0.39250000000000002</v>
      </c>
      <c r="P52" s="36">
        <v>1</v>
      </c>
      <c r="Q52" s="11">
        <f t="shared" si="1"/>
        <v>0</v>
      </c>
      <c r="R52" s="31">
        <f t="shared" si="2"/>
        <v>0</v>
      </c>
      <c r="S52" s="31">
        <f t="shared" si="3"/>
        <v>0</v>
      </c>
      <c r="T52" s="31">
        <f t="shared" si="4"/>
        <v>0</v>
      </c>
      <c r="U52" s="31">
        <f t="shared" si="5"/>
        <v>0</v>
      </c>
      <c r="V52" s="31">
        <f t="shared" si="6"/>
        <v>0</v>
      </c>
      <c r="W52" s="31">
        <f t="shared" si="7"/>
        <v>0</v>
      </c>
      <c r="X52" s="35">
        <f t="shared" si="8"/>
        <v>1</v>
      </c>
      <c r="Y52" s="35">
        <f t="shared" si="9"/>
        <v>1</v>
      </c>
      <c r="Z52" s="35">
        <f t="shared" si="10"/>
        <v>1</v>
      </c>
      <c r="AA52" s="36">
        <f t="shared" si="11"/>
        <v>3</v>
      </c>
      <c r="AB52" s="11">
        <f t="shared" si="12"/>
        <v>1</v>
      </c>
      <c r="AC52" s="36">
        <f t="shared" si="13"/>
        <v>0</v>
      </c>
      <c r="AD52" s="36">
        <f t="shared" si="14"/>
        <v>1</v>
      </c>
      <c r="AE52">
        <f t="shared" si="15"/>
        <v>0</v>
      </c>
      <c r="AF52">
        <f t="shared" si="16"/>
        <v>0</v>
      </c>
      <c r="AG52">
        <f t="shared" si="17"/>
        <v>0</v>
      </c>
      <c r="AH52">
        <f t="shared" si="18"/>
        <v>0</v>
      </c>
      <c r="AI52">
        <f t="shared" si="19"/>
        <v>0</v>
      </c>
      <c r="AJ52">
        <f>IF(N52&lt;1228,1,0)</f>
        <v>0</v>
      </c>
      <c r="AK52">
        <f>IF(N52&gt;1752,1,0)</f>
        <v>0</v>
      </c>
      <c r="AL52">
        <f t="shared" si="20"/>
        <v>1</v>
      </c>
      <c r="AM52" s="31">
        <f t="shared" si="22"/>
        <v>8</v>
      </c>
      <c r="AN52" s="5">
        <f t="shared" si="21"/>
        <v>0</v>
      </c>
      <c r="AS52" s="14"/>
      <c r="AT52" s="14"/>
    </row>
    <row r="53" spans="1:50" x14ac:dyDescent="0.25">
      <c r="A53" t="s">
        <v>49</v>
      </c>
      <c r="B53" s="13">
        <v>0</v>
      </c>
      <c r="C53" s="13">
        <v>-2.8788418481579484E-2</v>
      </c>
      <c r="D53" s="51">
        <v>2.8941074699776106E-2</v>
      </c>
      <c r="E53" s="51">
        <v>1.8255139426012621E-2</v>
      </c>
      <c r="F53" s="13">
        <f t="shared" si="0"/>
        <v>-3.8094087115815183E-2</v>
      </c>
      <c r="G53" s="13">
        <v>0.7375160704446666</v>
      </c>
      <c r="H53" s="13">
        <v>-8.16657150065731E-3</v>
      </c>
      <c r="I53" s="13">
        <v>4.0336488461184025E-2</v>
      </c>
      <c r="J53" s="13">
        <v>-2.9996946875636067E-2</v>
      </c>
      <c r="K53" s="13">
        <v>-2.2453185426419702E-2</v>
      </c>
      <c r="L53" s="13">
        <v>0.59059072984520788</v>
      </c>
      <c r="M53" s="13">
        <v>4.0908891479974743E-2</v>
      </c>
      <c r="N53" s="14">
        <v>1365.5518304357395</v>
      </c>
      <c r="O53" s="1">
        <v>0.21000000000000002</v>
      </c>
      <c r="P53" s="36">
        <v>1</v>
      </c>
      <c r="Q53" s="11">
        <f t="shared" si="1"/>
        <v>0</v>
      </c>
      <c r="R53" s="31">
        <f t="shared" si="2"/>
        <v>0</v>
      </c>
      <c r="S53" s="31">
        <f t="shared" si="3"/>
        <v>0</v>
      </c>
      <c r="T53" s="31">
        <f t="shared" si="4"/>
        <v>0</v>
      </c>
      <c r="U53" s="31">
        <f t="shared" si="5"/>
        <v>0</v>
      </c>
      <c r="V53" s="31">
        <f t="shared" si="6"/>
        <v>0</v>
      </c>
      <c r="W53" s="31">
        <f t="shared" si="7"/>
        <v>0</v>
      </c>
      <c r="X53" s="35">
        <f t="shared" si="8"/>
        <v>1</v>
      </c>
      <c r="Y53" s="35">
        <f t="shared" si="9"/>
        <v>0</v>
      </c>
      <c r="Z53" s="35">
        <f t="shared" si="10"/>
        <v>1</v>
      </c>
      <c r="AA53" s="36">
        <f t="shared" si="11"/>
        <v>2</v>
      </c>
      <c r="AB53" s="11">
        <f t="shared" si="12"/>
        <v>1</v>
      </c>
      <c r="AC53" s="36">
        <f t="shared" si="13"/>
        <v>0</v>
      </c>
      <c r="AD53" s="36">
        <f t="shared" si="14"/>
        <v>1</v>
      </c>
      <c r="AE53">
        <f t="shared" si="15"/>
        <v>0</v>
      </c>
      <c r="AF53">
        <f t="shared" si="16"/>
        <v>1</v>
      </c>
      <c r="AG53">
        <f t="shared" si="17"/>
        <v>0</v>
      </c>
      <c r="AH53">
        <f t="shared" si="18"/>
        <v>0</v>
      </c>
      <c r="AI53">
        <f t="shared" si="19"/>
        <v>0</v>
      </c>
      <c r="AJ53">
        <f>IF(N53&lt;1228,1,0)</f>
        <v>0</v>
      </c>
      <c r="AK53">
        <f>IF(N53&gt;1752,1,0)</f>
        <v>0</v>
      </c>
      <c r="AL53">
        <f t="shared" si="20"/>
        <v>0</v>
      </c>
      <c r="AM53" s="31">
        <f t="shared" si="22"/>
        <v>8</v>
      </c>
      <c r="AN53" s="5">
        <f t="shared" si="21"/>
        <v>0</v>
      </c>
      <c r="AS53" s="14"/>
      <c r="AT53" s="14"/>
    </row>
    <row r="54" spans="1:50" x14ac:dyDescent="0.25">
      <c r="A54" t="s">
        <v>50</v>
      </c>
      <c r="B54" s="13">
        <v>0.10654733365297533</v>
      </c>
      <c r="C54" s="13">
        <v>1.0090240820176921</v>
      </c>
      <c r="D54" s="51">
        <v>0.12542940035241978</v>
      </c>
      <c r="E54" s="51">
        <v>0.41403983411352191</v>
      </c>
      <c r="F54" s="13">
        <f t="shared" si="0"/>
        <v>0.73424772618051704</v>
      </c>
      <c r="G54" s="13">
        <v>0.17112567258004369</v>
      </c>
      <c r="H54" s="13">
        <v>3.9954880075991454E-2</v>
      </c>
      <c r="I54" s="13">
        <v>2.0154675415983126E-3</v>
      </c>
      <c r="J54" s="13">
        <v>-4.2859939839453215E-2</v>
      </c>
      <c r="K54" s="13">
        <v>-1.0443550540198993E-2</v>
      </c>
      <c r="L54" s="13">
        <v>0.5076812878823892</v>
      </c>
      <c r="M54" s="13">
        <v>7.191699849785059E-2</v>
      </c>
      <c r="N54" s="14">
        <v>2106.0413335901017</v>
      </c>
      <c r="O54" s="1">
        <v>0.24249999999999999</v>
      </c>
      <c r="P54" s="36">
        <v>2</v>
      </c>
      <c r="Q54" s="11">
        <f t="shared" si="1"/>
        <v>0</v>
      </c>
      <c r="R54" s="31">
        <f t="shared" si="2"/>
        <v>0.5</v>
      </c>
      <c r="S54" s="31">
        <f t="shared" si="3"/>
        <v>0</v>
      </c>
      <c r="T54" s="31">
        <f t="shared" si="4"/>
        <v>0</v>
      </c>
      <c r="U54" s="31">
        <f t="shared" si="5"/>
        <v>0</v>
      </c>
      <c r="V54" s="31">
        <f t="shared" si="6"/>
        <v>0.5</v>
      </c>
      <c r="W54" s="31">
        <f t="shared" si="7"/>
        <v>0</v>
      </c>
      <c r="X54" s="35">
        <f t="shared" si="8"/>
        <v>0</v>
      </c>
      <c r="Y54" s="35">
        <f t="shared" si="9"/>
        <v>0</v>
      </c>
      <c r="Z54" s="35">
        <f t="shared" si="10"/>
        <v>1</v>
      </c>
      <c r="AA54" s="36">
        <f t="shared" si="11"/>
        <v>1</v>
      </c>
      <c r="AB54" s="11">
        <f t="shared" si="12"/>
        <v>1</v>
      </c>
      <c r="AC54" s="36">
        <f t="shared" si="13"/>
        <v>0</v>
      </c>
      <c r="AD54" s="36">
        <f t="shared" si="14"/>
        <v>1</v>
      </c>
      <c r="AE54">
        <f t="shared" si="15"/>
        <v>0</v>
      </c>
      <c r="AF54">
        <f t="shared" si="16"/>
        <v>1</v>
      </c>
      <c r="AG54">
        <f t="shared" si="17"/>
        <v>0</v>
      </c>
      <c r="AH54">
        <f t="shared" si="18"/>
        <v>0</v>
      </c>
      <c r="AI54">
        <f t="shared" si="19"/>
        <v>0</v>
      </c>
      <c r="AJ54">
        <f>IF(N54&lt;1378,1,0)</f>
        <v>0</v>
      </c>
      <c r="AK54">
        <f>IF(N54&gt;2135,1,0)</f>
        <v>0</v>
      </c>
      <c r="AL54">
        <f t="shared" si="20"/>
        <v>0</v>
      </c>
      <c r="AM54" s="31">
        <f t="shared" si="22"/>
        <v>7</v>
      </c>
      <c r="AN54" s="5">
        <f t="shared" si="21"/>
        <v>0</v>
      </c>
      <c r="AS54" s="14"/>
      <c r="AT54" s="14"/>
    </row>
    <row r="55" spans="1:50" x14ac:dyDescent="0.25">
      <c r="A55" t="s">
        <v>51</v>
      </c>
      <c r="B55" s="13">
        <v>8.4710590676647157E-2</v>
      </c>
      <c r="C55" s="13">
        <v>-9.1559711344708819E-2</v>
      </c>
      <c r="D55" s="51">
        <v>3.0602622514715662E-2</v>
      </c>
      <c r="E55" s="51">
        <v>5.0246667262241543E-2</v>
      </c>
      <c r="F55" s="13">
        <f t="shared" si="0"/>
        <v>-0.12306006372651201</v>
      </c>
      <c r="G55" s="13">
        <v>0.72114641454299055</v>
      </c>
      <c r="H55" s="13">
        <v>-9.9049564842912802E-3</v>
      </c>
      <c r="I55" s="13">
        <v>-5.3460413961981361E-2</v>
      </c>
      <c r="J55" s="13">
        <v>4.8043040211230561E-3</v>
      </c>
      <c r="K55" s="13">
        <v>1.4259055219717499E-2</v>
      </c>
      <c r="L55" s="13">
        <v>0.66154207832777623</v>
      </c>
      <c r="M55" s="13">
        <v>5.7272145466402601E-2</v>
      </c>
      <c r="N55" s="14">
        <v>2123.8087787259656</v>
      </c>
      <c r="O55" s="1">
        <v>0.21250000000000002</v>
      </c>
      <c r="P55" s="36">
        <v>2</v>
      </c>
      <c r="Q55" s="11">
        <f t="shared" si="1"/>
        <v>0</v>
      </c>
      <c r="R55" s="31">
        <f t="shared" si="2"/>
        <v>0</v>
      </c>
      <c r="S55" s="31">
        <f t="shared" si="3"/>
        <v>0</v>
      </c>
      <c r="T55" s="31">
        <f t="shared" si="4"/>
        <v>0</v>
      </c>
      <c r="U55" s="31">
        <f t="shared" si="5"/>
        <v>0</v>
      </c>
      <c r="V55" s="31">
        <f t="shared" si="6"/>
        <v>0</v>
      </c>
      <c r="W55" s="31">
        <f t="shared" si="7"/>
        <v>0</v>
      </c>
      <c r="X55" s="35">
        <f t="shared" si="8"/>
        <v>1</v>
      </c>
      <c r="Y55" s="35">
        <f t="shared" si="9"/>
        <v>1</v>
      </c>
      <c r="Z55" s="35">
        <f t="shared" si="10"/>
        <v>0</v>
      </c>
      <c r="AA55" s="36">
        <f t="shared" si="11"/>
        <v>2</v>
      </c>
      <c r="AB55" s="11">
        <f t="shared" si="12"/>
        <v>1</v>
      </c>
      <c r="AC55" s="36">
        <f t="shared" si="13"/>
        <v>0</v>
      </c>
      <c r="AD55" s="36">
        <f t="shared" si="14"/>
        <v>1</v>
      </c>
      <c r="AE55">
        <f t="shared" si="15"/>
        <v>0</v>
      </c>
      <c r="AF55">
        <f t="shared" si="16"/>
        <v>0</v>
      </c>
      <c r="AG55">
        <f t="shared" si="17"/>
        <v>0</v>
      </c>
      <c r="AH55">
        <f t="shared" si="18"/>
        <v>0</v>
      </c>
      <c r="AI55">
        <f t="shared" si="19"/>
        <v>0</v>
      </c>
      <c r="AJ55">
        <f>IF(N55&lt;1378,1,0)</f>
        <v>0</v>
      </c>
      <c r="AK55">
        <f>IF(N55&gt;2135,1,0)</f>
        <v>0</v>
      </c>
      <c r="AL55">
        <f t="shared" si="20"/>
        <v>0</v>
      </c>
      <c r="AM55" s="31">
        <f t="shared" si="22"/>
        <v>9</v>
      </c>
      <c r="AN55" s="5">
        <f t="shared" si="21"/>
        <v>0</v>
      </c>
      <c r="AR55" s="4"/>
      <c r="AS55" s="14"/>
      <c r="AT55" s="14"/>
      <c r="AU55" s="4"/>
      <c r="AV55" s="4"/>
      <c r="AW55" s="4"/>
      <c r="AX55" s="5"/>
    </row>
    <row r="56" spans="1:50" x14ac:dyDescent="0.25">
      <c r="A56" t="s">
        <v>52</v>
      </c>
      <c r="B56" s="13">
        <v>0</v>
      </c>
      <c r="C56" s="13">
        <v>0.23367907260524709</v>
      </c>
      <c r="D56" s="51">
        <v>2.0676564300725377E-3</v>
      </c>
      <c r="E56" s="51">
        <v>0.13416039590536236</v>
      </c>
      <c r="F56" s="13">
        <f t="shared" si="0"/>
        <v>0.14001491424310214</v>
      </c>
      <c r="G56" s="13">
        <v>0.68660559247949227</v>
      </c>
      <c r="H56" s="13">
        <v>-5.6882741098839056E-2</v>
      </c>
      <c r="I56" s="13">
        <v>-3.0805421754228745E-2</v>
      </c>
      <c r="J56" s="13">
        <v>-5.1182970646057896E-2</v>
      </c>
      <c r="K56" s="13">
        <v>-4.0336248389939667E-3</v>
      </c>
      <c r="L56" s="13">
        <v>0.47658147624545943</v>
      </c>
      <c r="M56" s="13">
        <v>4.3376614124937152E-2</v>
      </c>
      <c r="N56" s="14">
        <v>1342.271414486657</v>
      </c>
      <c r="O56" s="1">
        <v>0.29250000000000004</v>
      </c>
      <c r="P56" s="36">
        <v>1</v>
      </c>
      <c r="Q56" s="11">
        <f t="shared" si="1"/>
        <v>0</v>
      </c>
      <c r="R56" s="31">
        <f t="shared" si="2"/>
        <v>0</v>
      </c>
      <c r="S56" s="31">
        <f t="shared" si="3"/>
        <v>0</v>
      </c>
      <c r="T56" s="31">
        <f t="shared" si="4"/>
        <v>0</v>
      </c>
      <c r="U56" s="31">
        <f t="shared" si="5"/>
        <v>0</v>
      </c>
      <c r="V56" s="31">
        <f t="shared" si="6"/>
        <v>0</v>
      </c>
      <c r="W56" s="31">
        <f t="shared" si="7"/>
        <v>0</v>
      </c>
      <c r="X56" s="35">
        <f t="shared" si="8"/>
        <v>1</v>
      </c>
      <c r="Y56" s="35">
        <f t="shared" si="9"/>
        <v>1</v>
      </c>
      <c r="Z56" s="35">
        <f t="shared" si="10"/>
        <v>1</v>
      </c>
      <c r="AA56" s="36">
        <f t="shared" si="11"/>
        <v>3</v>
      </c>
      <c r="AB56" s="11">
        <f t="shared" si="12"/>
        <v>1</v>
      </c>
      <c r="AC56" s="36">
        <f t="shared" si="13"/>
        <v>0</v>
      </c>
      <c r="AD56" s="36">
        <f t="shared" si="14"/>
        <v>1</v>
      </c>
      <c r="AE56">
        <f t="shared" si="15"/>
        <v>0</v>
      </c>
      <c r="AF56">
        <f t="shared" si="16"/>
        <v>1</v>
      </c>
      <c r="AG56">
        <f t="shared" si="17"/>
        <v>0</v>
      </c>
      <c r="AH56">
        <f t="shared" si="18"/>
        <v>0</v>
      </c>
      <c r="AI56">
        <f t="shared" si="19"/>
        <v>0</v>
      </c>
      <c r="AJ56">
        <f>IF(N56&lt;1228,1,0)</f>
        <v>0</v>
      </c>
      <c r="AK56">
        <f>IF(N56&gt;1752,1,0)</f>
        <v>0</v>
      </c>
      <c r="AL56">
        <f t="shared" si="20"/>
        <v>1</v>
      </c>
      <c r="AM56" s="31">
        <f t="shared" si="22"/>
        <v>7</v>
      </c>
      <c r="AN56" s="5">
        <f t="shared" si="21"/>
        <v>0</v>
      </c>
      <c r="AS56" s="14"/>
      <c r="AT56" s="14"/>
    </row>
    <row r="57" spans="1:50" s="5" customFormat="1" x14ac:dyDescent="0.25">
      <c r="A57" s="11" t="s">
        <v>53</v>
      </c>
      <c r="B57" s="13">
        <v>0</v>
      </c>
      <c r="C57" s="13">
        <v>0.56116493521652855</v>
      </c>
      <c r="D57" s="51">
        <v>5.8869304696315315E-2</v>
      </c>
      <c r="E57" s="51">
        <v>0.35171783199097312</v>
      </c>
      <c r="F57" s="13">
        <f t="shared" si="0"/>
        <v>0.32202676938640529</v>
      </c>
      <c r="G57" s="13">
        <v>0.29413423994536575</v>
      </c>
      <c r="H57" s="13">
        <v>1.9480111434615949E-2</v>
      </c>
      <c r="I57" s="13">
        <v>6.1004969630038652E-2</v>
      </c>
      <c r="J57" s="13">
        <v>3.6574452355939459E-2</v>
      </c>
      <c r="K57" s="13">
        <v>-7.4218901988249483E-3</v>
      </c>
      <c r="L57" s="13">
        <v>0.73763870151312461</v>
      </c>
      <c r="M57" s="13">
        <v>9.6541380344997395E-3</v>
      </c>
      <c r="N57" s="14">
        <v>1362.9080701589392</v>
      </c>
      <c r="O57" s="1">
        <v>0.20750000000000002</v>
      </c>
      <c r="P57" s="36">
        <v>1</v>
      </c>
      <c r="Q57" s="11">
        <f t="shared" si="1"/>
        <v>0</v>
      </c>
      <c r="R57" s="31">
        <f t="shared" si="2"/>
        <v>0</v>
      </c>
      <c r="S57" s="31">
        <f t="shared" si="3"/>
        <v>0</v>
      </c>
      <c r="T57" s="31">
        <f t="shared" si="4"/>
        <v>0</v>
      </c>
      <c r="U57" s="31">
        <f t="shared" si="5"/>
        <v>0</v>
      </c>
      <c r="V57" s="31">
        <f t="shared" si="6"/>
        <v>0</v>
      </c>
      <c r="W57" s="31">
        <f t="shared" si="7"/>
        <v>0</v>
      </c>
      <c r="X57" s="35">
        <f t="shared" si="8"/>
        <v>0</v>
      </c>
      <c r="Y57" s="35">
        <f t="shared" si="9"/>
        <v>0</v>
      </c>
      <c r="Z57" s="35">
        <f t="shared" si="10"/>
        <v>0</v>
      </c>
      <c r="AA57" s="36">
        <f t="shared" si="11"/>
        <v>0</v>
      </c>
      <c r="AB57" s="11">
        <f t="shared" si="12"/>
        <v>0</v>
      </c>
      <c r="AC57" s="36">
        <f t="shared" si="13"/>
        <v>0</v>
      </c>
      <c r="AD57" s="36">
        <f t="shared" si="14"/>
        <v>0</v>
      </c>
      <c r="AE57">
        <f t="shared" si="15"/>
        <v>0</v>
      </c>
      <c r="AF57">
        <f t="shared" si="16"/>
        <v>1</v>
      </c>
      <c r="AG57">
        <f t="shared" si="17"/>
        <v>0</v>
      </c>
      <c r="AH57">
        <f t="shared" si="18"/>
        <v>1</v>
      </c>
      <c r="AI57">
        <f t="shared" si="19"/>
        <v>0</v>
      </c>
      <c r="AJ57">
        <f>IF(N57&lt;1228,1,0)</f>
        <v>0</v>
      </c>
      <c r="AK57">
        <f>IF(N57&gt;1752,1,0)</f>
        <v>0</v>
      </c>
      <c r="AL57">
        <f t="shared" si="20"/>
        <v>0</v>
      </c>
      <c r="AM57" s="31">
        <f t="shared" si="22"/>
        <v>8</v>
      </c>
      <c r="AN57" s="5">
        <f t="shared" si="21"/>
        <v>0</v>
      </c>
      <c r="AR57" s="1"/>
      <c r="AS57" s="14"/>
      <c r="AT57" s="14"/>
      <c r="AU57" s="1"/>
      <c r="AV57" s="1"/>
      <c r="AW57" s="1"/>
      <c r="AX57"/>
    </row>
    <row r="58" spans="1:50" x14ac:dyDescent="0.25">
      <c r="A58" t="s">
        <v>54</v>
      </c>
      <c r="B58" s="13">
        <v>8.8964014056314225E-2</v>
      </c>
      <c r="C58" s="13">
        <v>0.14696634648607559</v>
      </c>
      <c r="D58" s="51">
        <v>9.7954529749153477E-3</v>
      </c>
      <c r="E58" s="51">
        <v>0.11267362310828553</v>
      </c>
      <c r="F58" s="13">
        <f t="shared" si="0"/>
        <v>6.9270264667265574E-2</v>
      </c>
      <c r="G58" s="13">
        <v>0.55095413905075397</v>
      </c>
      <c r="H58" s="13">
        <v>2.1766192613829265E-2</v>
      </c>
      <c r="I58" s="13">
        <v>-0.18536639608584454</v>
      </c>
      <c r="J58" s="13">
        <v>-4.3051620482343997E-2</v>
      </c>
      <c r="K58" s="13">
        <v>-1.4628394720475434E-2</v>
      </c>
      <c r="L58" s="13">
        <v>0.58223392576183253</v>
      </c>
      <c r="M58" s="13">
        <v>2.985987052019835E-2</v>
      </c>
      <c r="N58" s="14">
        <v>1906.8902901574056</v>
      </c>
      <c r="O58" s="1">
        <v>0.27750000000000002</v>
      </c>
      <c r="P58" s="36">
        <v>1</v>
      </c>
      <c r="Q58" s="11">
        <f t="shared" si="1"/>
        <v>0</v>
      </c>
      <c r="R58" s="31">
        <f t="shared" si="2"/>
        <v>0</v>
      </c>
      <c r="S58" s="31">
        <f t="shared" si="3"/>
        <v>0</v>
      </c>
      <c r="T58" s="31">
        <f t="shared" si="4"/>
        <v>0</v>
      </c>
      <c r="U58" s="31">
        <f t="shared" si="5"/>
        <v>0</v>
      </c>
      <c r="V58" s="31">
        <f t="shared" si="6"/>
        <v>0</v>
      </c>
      <c r="W58" s="31">
        <f t="shared" si="7"/>
        <v>0</v>
      </c>
      <c r="X58" s="35">
        <f t="shared" si="8"/>
        <v>0</v>
      </c>
      <c r="Y58" s="35">
        <f t="shared" si="9"/>
        <v>1</v>
      </c>
      <c r="Z58" s="35">
        <f t="shared" si="10"/>
        <v>1</v>
      </c>
      <c r="AA58" s="36">
        <f t="shared" si="11"/>
        <v>2</v>
      </c>
      <c r="AB58" s="11">
        <f t="shared" si="12"/>
        <v>1</v>
      </c>
      <c r="AC58" s="36">
        <f t="shared" si="13"/>
        <v>0</v>
      </c>
      <c r="AD58" s="36">
        <f t="shared" si="14"/>
        <v>1</v>
      </c>
      <c r="AE58">
        <f t="shared" si="15"/>
        <v>0</v>
      </c>
      <c r="AF58">
        <f t="shared" si="16"/>
        <v>1</v>
      </c>
      <c r="AG58">
        <f t="shared" si="17"/>
        <v>0</v>
      </c>
      <c r="AH58">
        <f t="shared" si="18"/>
        <v>0</v>
      </c>
      <c r="AI58">
        <f t="shared" si="19"/>
        <v>0</v>
      </c>
      <c r="AJ58">
        <f>IF(N58&lt;1228,1,0)</f>
        <v>0</v>
      </c>
      <c r="AK58">
        <f>IF(N58&gt;1752,1,0)</f>
        <v>1</v>
      </c>
      <c r="AL58">
        <f t="shared" si="20"/>
        <v>1</v>
      </c>
      <c r="AM58" s="31">
        <f t="shared" si="22"/>
        <v>6</v>
      </c>
      <c r="AN58" s="5">
        <f t="shared" si="21"/>
        <v>0</v>
      </c>
      <c r="AR58" s="16"/>
      <c r="AS58" s="14"/>
      <c r="AT58" s="14"/>
      <c r="AU58" s="16"/>
      <c r="AV58" s="16"/>
      <c r="AW58" s="16"/>
      <c r="AX58" s="15"/>
    </row>
    <row r="59" spans="1:50" x14ac:dyDescent="0.25">
      <c r="A59" t="s">
        <v>55</v>
      </c>
      <c r="B59" s="13">
        <v>6.3471376524899814E-2</v>
      </c>
      <c r="C59" s="13">
        <v>0.3222473537493924</v>
      </c>
      <c r="D59" s="51">
        <v>3.3530748092814697E-3</v>
      </c>
      <c r="E59" s="51">
        <v>3.8857970496909817E-2</v>
      </c>
      <c r="F59" s="13">
        <f t="shared" si="0"/>
        <v>0.29544914337866929</v>
      </c>
      <c r="G59" s="13">
        <v>0.48942355295840084</v>
      </c>
      <c r="H59" s="13">
        <v>4.6969761453833553E-2</v>
      </c>
      <c r="I59" s="13">
        <v>-5.0319887000955504E-3</v>
      </c>
      <c r="J59" s="13">
        <v>-1.4875549338809361E-2</v>
      </c>
      <c r="K59" s="13">
        <v>4.5425235360058727E-2</v>
      </c>
      <c r="L59" s="13">
        <v>0.50491415595061151</v>
      </c>
      <c r="M59" s="13">
        <v>6.7728240314228222E-2</v>
      </c>
      <c r="N59" s="14">
        <v>1822.8861285786938</v>
      </c>
      <c r="O59" s="1">
        <v>0.2475</v>
      </c>
      <c r="P59" s="36">
        <v>2</v>
      </c>
      <c r="Q59" s="11">
        <f t="shared" si="1"/>
        <v>0</v>
      </c>
      <c r="R59" s="31">
        <f t="shared" si="2"/>
        <v>0</v>
      </c>
      <c r="S59" s="31">
        <f t="shared" si="3"/>
        <v>0</v>
      </c>
      <c r="T59" s="31">
        <f t="shared" si="4"/>
        <v>0</v>
      </c>
      <c r="U59" s="31">
        <f t="shared" si="5"/>
        <v>0</v>
      </c>
      <c r="V59" s="31">
        <f t="shared" si="6"/>
        <v>0</v>
      </c>
      <c r="W59" s="31">
        <f t="shared" si="7"/>
        <v>0</v>
      </c>
      <c r="X59" s="35">
        <f t="shared" si="8"/>
        <v>0</v>
      </c>
      <c r="Y59" s="35">
        <f t="shared" si="9"/>
        <v>1</v>
      </c>
      <c r="Z59" s="35">
        <f t="shared" si="10"/>
        <v>1</v>
      </c>
      <c r="AA59" s="36">
        <f t="shared" si="11"/>
        <v>2</v>
      </c>
      <c r="AB59" s="11">
        <f t="shared" si="12"/>
        <v>1</v>
      </c>
      <c r="AC59" s="36">
        <f t="shared" si="13"/>
        <v>0</v>
      </c>
      <c r="AD59" s="36">
        <f t="shared" si="14"/>
        <v>1</v>
      </c>
      <c r="AE59">
        <f t="shared" si="15"/>
        <v>0</v>
      </c>
      <c r="AF59">
        <f t="shared" si="16"/>
        <v>0</v>
      </c>
      <c r="AG59">
        <f t="shared" si="17"/>
        <v>0</v>
      </c>
      <c r="AH59">
        <f t="shared" si="18"/>
        <v>0</v>
      </c>
      <c r="AI59">
        <f t="shared" si="19"/>
        <v>0</v>
      </c>
      <c r="AJ59">
        <f>IF(N59&lt;1378,1,0)</f>
        <v>0</v>
      </c>
      <c r="AK59">
        <f>IF(N59&gt;2135,1,0)</f>
        <v>0</v>
      </c>
      <c r="AL59">
        <f t="shared" si="20"/>
        <v>0</v>
      </c>
      <c r="AM59" s="31">
        <f t="shared" si="22"/>
        <v>9</v>
      </c>
      <c r="AN59" s="5">
        <f t="shared" si="21"/>
        <v>0</v>
      </c>
      <c r="AS59" s="14"/>
      <c r="AT59" s="14"/>
    </row>
    <row r="60" spans="1:50" s="15" customFormat="1" x14ac:dyDescent="0.25">
      <c r="A60" s="11" t="s">
        <v>56</v>
      </c>
      <c r="B60" s="13">
        <v>3.4379225779835439E-2</v>
      </c>
      <c r="C60" s="13">
        <v>0.47256544213174118</v>
      </c>
      <c r="D60" s="51">
        <v>9.5378279017055034E-2</v>
      </c>
      <c r="E60" s="51">
        <v>3.1954003925145809E-2</v>
      </c>
      <c r="F60" s="13">
        <f t="shared" si="0"/>
        <v>0.46164303286618569</v>
      </c>
      <c r="G60" s="13">
        <v>0.3475968921179895</v>
      </c>
      <c r="H60" s="13">
        <v>1.3115512059798105E-2</v>
      </c>
      <c r="I60" s="13">
        <v>4.8317542258176213E-3</v>
      </c>
      <c r="J60" s="13">
        <v>-1.8257456394947066E-2</v>
      </c>
      <c r="K60" s="13">
        <v>-4.9596428670149545E-2</v>
      </c>
      <c r="L60" s="13">
        <v>0.59303714739958346</v>
      </c>
      <c r="M60" s="13">
        <v>4.858674985568124E-2</v>
      </c>
      <c r="N60" s="14">
        <v>1157.7672343293641</v>
      </c>
      <c r="O60" s="1">
        <v>0.24249999999999999</v>
      </c>
      <c r="P60" s="36">
        <v>1</v>
      </c>
      <c r="Q60" s="11">
        <f t="shared" si="1"/>
        <v>0</v>
      </c>
      <c r="R60" s="31">
        <f t="shared" si="2"/>
        <v>0</v>
      </c>
      <c r="S60" s="31">
        <f t="shared" si="3"/>
        <v>0</v>
      </c>
      <c r="T60" s="31">
        <f t="shared" si="4"/>
        <v>0</v>
      </c>
      <c r="U60" s="31">
        <f t="shared" si="5"/>
        <v>0</v>
      </c>
      <c r="V60" s="31">
        <f t="shared" si="6"/>
        <v>0</v>
      </c>
      <c r="W60" s="31">
        <f t="shared" si="7"/>
        <v>0</v>
      </c>
      <c r="X60" s="35">
        <f t="shared" si="8"/>
        <v>0</v>
      </c>
      <c r="Y60" s="35">
        <f t="shared" si="9"/>
        <v>0</v>
      </c>
      <c r="Z60" s="35">
        <f t="shared" si="10"/>
        <v>1</v>
      </c>
      <c r="AA60" s="36">
        <f t="shared" si="11"/>
        <v>1</v>
      </c>
      <c r="AB60" s="11">
        <f t="shared" si="12"/>
        <v>1</v>
      </c>
      <c r="AC60" s="36">
        <f t="shared" si="13"/>
        <v>0</v>
      </c>
      <c r="AD60" s="36">
        <f t="shared" si="14"/>
        <v>1</v>
      </c>
      <c r="AE60">
        <f t="shared" si="15"/>
        <v>0</v>
      </c>
      <c r="AF60">
        <f t="shared" si="16"/>
        <v>1</v>
      </c>
      <c r="AG60">
        <f t="shared" si="17"/>
        <v>0</v>
      </c>
      <c r="AH60">
        <f t="shared" si="18"/>
        <v>0</v>
      </c>
      <c r="AI60">
        <f t="shared" si="19"/>
        <v>0</v>
      </c>
      <c r="AJ60">
        <f>IF(N60&lt;1228,1,0)</f>
        <v>1</v>
      </c>
      <c r="AK60">
        <f>IF(N60&gt;1752,1,0)</f>
        <v>0</v>
      </c>
      <c r="AL60">
        <f t="shared" si="20"/>
        <v>0</v>
      </c>
      <c r="AM60" s="31">
        <f t="shared" si="22"/>
        <v>7</v>
      </c>
      <c r="AN60" s="5">
        <f t="shared" si="21"/>
        <v>0</v>
      </c>
      <c r="AR60" s="1"/>
      <c r="AS60" s="14"/>
      <c r="AT60" s="14"/>
      <c r="AU60" s="1"/>
      <c r="AV60" s="1"/>
      <c r="AW60" s="1"/>
      <c r="AX60"/>
    </row>
    <row r="61" spans="1:50" x14ac:dyDescent="0.25">
      <c r="A61" t="s">
        <v>57</v>
      </c>
      <c r="B61" s="13">
        <v>0</v>
      </c>
      <c r="C61" s="13">
        <v>0.63828268119686227</v>
      </c>
      <c r="D61" s="51">
        <v>5.6555028418432053E-2</v>
      </c>
      <c r="E61" s="51">
        <v>0.13038658462116587</v>
      </c>
      <c r="F61" s="13">
        <f t="shared" si="0"/>
        <v>0.55379867537225802</v>
      </c>
      <c r="G61" s="13">
        <v>0.3347958417328748</v>
      </c>
      <c r="H61" s="13">
        <v>9.6966474506072653E-2</v>
      </c>
      <c r="I61" s="13">
        <v>4.1426886370947567E-2</v>
      </c>
      <c r="J61" s="13">
        <v>5.9279440086429614E-3</v>
      </c>
      <c r="K61" s="13">
        <v>-1.2259852505989008E-3</v>
      </c>
      <c r="L61" s="13">
        <v>0.70397931501592026</v>
      </c>
      <c r="M61" s="13">
        <v>2.7932253984064563E-2</v>
      </c>
      <c r="N61" s="14">
        <v>1482.6247219467975</v>
      </c>
      <c r="O61" s="1">
        <v>0.1275</v>
      </c>
      <c r="P61" s="36">
        <v>2</v>
      </c>
      <c r="Q61" s="11">
        <f t="shared" si="1"/>
        <v>0</v>
      </c>
      <c r="R61" s="31">
        <f t="shared" si="2"/>
        <v>0</v>
      </c>
      <c r="S61" s="31">
        <f t="shared" si="3"/>
        <v>0</v>
      </c>
      <c r="T61" s="31">
        <f t="shared" si="4"/>
        <v>0</v>
      </c>
      <c r="U61" s="31">
        <f t="shared" si="5"/>
        <v>0</v>
      </c>
      <c r="V61" s="31">
        <f t="shared" si="6"/>
        <v>0</v>
      </c>
      <c r="W61" s="31">
        <f t="shared" si="7"/>
        <v>0</v>
      </c>
      <c r="X61" s="35">
        <f t="shared" si="8"/>
        <v>0</v>
      </c>
      <c r="Y61" s="35">
        <f t="shared" si="9"/>
        <v>0</v>
      </c>
      <c r="Z61" s="35">
        <f t="shared" si="10"/>
        <v>0</v>
      </c>
      <c r="AA61" s="36">
        <f t="shared" si="11"/>
        <v>0</v>
      </c>
      <c r="AB61" s="11">
        <f t="shared" si="12"/>
        <v>0</v>
      </c>
      <c r="AC61" s="36">
        <f t="shared" si="13"/>
        <v>0</v>
      </c>
      <c r="AD61" s="36">
        <f t="shared" si="14"/>
        <v>0</v>
      </c>
      <c r="AE61">
        <f t="shared" si="15"/>
        <v>0</v>
      </c>
      <c r="AF61">
        <f t="shared" si="16"/>
        <v>1</v>
      </c>
      <c r="AG61">
        <f t="shared" si="17"/>
        <v>0</v>
      </c>
      <c r="AH61">
        <f t="shared" si="18"/>
        <v>1</v>
      </c>
      <c r="AI61">
        <f t="shared" si="19"/>
        <v>0</v>
      </c>
      <c r="AJ61">
        <f>IF(N61&lt;1378,1,0)</f>
        <v>0</v>
      </c>
      <c r="AK61">
        <f>IF(N61&gt;2135,1,0)</f>
        <v>0</v>
      </c>
      <c r="AL61">
        <f t="shared" si="20"/>
        <v>0</v>
      </c>
      <c r="AM61" s="31">
        <f t="shared" si="22"/>
        <v>8</v>
      </c>
      <c r="AN61" s="5">
        <f t="shared" si="21"/>
        <v>0</v>
      </c>
      <c r="AS61" s="14"/>
      <c r="AT61" s="14"/>
    </row>
    <row r="62" spans="1:50" x14ac:dyDescent="0.25">
      <c r="A62" t="s">
        <v>58</v>
      </c>
      <c r="B62" s="13">
        <v>1.0469842302064705E-2</v>
      </c>
      <c r="C62" s="13">
        <v>0.45800092249346569</v>
      </c>
      <c r="D62" s="51">
        <v>1.1753250081145259E-2</v>
      </c>
      <c r="E62" s="51">
        <v>4.5099680543929481E-3</v>
      </c>
      <c r="F62" s="13">
        <f t="shared" si="0"/>
        <v>0.45625433486512806</v>
      </c>
      <c r="G62" s="13">
        <v>0.36481872866200615</v>
      </c>
      <c r="H62" s="13">
        <v>-1.4455515865555347E-2</v>
      </c>
      <c r="I62" s="13">
        <v>-3.1714708577066743E-2</v>
      </c>
      <c r="J62" s="13">
        <v>-3.5925995524198368E-2</v>
      </c>
      <c r="K62" s="13">
        <v>3.4110904214428479E-2</v>
      </c>
      <c r="L62" s="13">
        <v>0.62948375475766216</v>
      </c>
      <c r="M62" s="13">
        <v>7.8013298464305256E-2</v>
      </c>
      <c r="N62" s="14">
        <v>2142.6790145554678</v>
      </c>
      <c r="O62" s="1">
        <v>0.23249999999999998</v>
      </c>
      <c r="P62" s="36">
        <v>1</v>
      </c>
      <c r="Q62" s="11">
        <f t="shared" si="1"/>
        <v>0</v>
      </c>
      <c r="R62" s="31">
        <f t="shared" si="2"/>
        <v>0</v>
      </c>
      <c r="S62" s="31">
        <f t="shared" si="3"/>
        <v>0</v>
      </c>
      <c r="T62" s="31">
        <f t="shared" si="4"/>
        <v>0</v>
      </c>
      <c r="U62" s="31">
        <f t="shared" si="5"/>
        <v>0</v>
      </c>
      <c r="V62" s="31">
        <f t="shared" si="6"/>
        <v>0</v>
      </c>
      <c r="W62" s="31">
        <f t="shared" si="7"/>
        <v>0</v>
      </c>
      <c r="X62" s="35">
        <f t="shared" si="8"/>
        <v>1</v>
      </c>
      <c r="Y62" s="35">
        <f t="shared" si="9"/>
        <v>1</v>
      </c>
      <c r="Z62" s="35">
        <f t="shared" si="10"/>
        <v>1</v>
      </c>
      <c r="AA62" s="36">
        <f t="shared" si="11"/>
        <v>3</v>
      </c>
      <c r="AB62" s="11">
        <f t="shared" si="12"/>
        <v>1</v>
      </c>
      <c r="AC62" s="36">
        <f t="shared" si="13"/>
        <v>0</v>
      </c>
      <c r="AD62" s="36">
        <f t="shared" si="14"/>
        <v>1</v>
      </c>
      <c r="AE62">
        <f t="shared" si="15"/>
        <v>0</v>
      </c>
      <c r="AF62">
        <f t="shared" si="16"/>
        <v>0</v>
      </c>
      <c r="AG62">
        <f t="shared" si="17"/>
        <v>0</v>
      </c>
      <c r="AH62">
        <f t="shared" si="18"/>
        <v>0</v>
      </c>
      <c r="AI62">
        <f t="shared" si="19"/>
        <v>0</v>
      </c>
      <c r="AJ62">
        <f>IF(N62&lt;1228,1,0)</f>
        <v>0</v>
      </c>
      <c r="AK62">
        <f>IF(N62&gt;1752,1,0)</f>
        <v>1</v>
      </c>
      <c r="AL62">
        <f t="shared" si="20"/>
        <v>0</v>
      </c>
      <c r="AM62" s="31">
        <f t="shared" si="22"/>
        <v>8</v>
      </c>
      <c r="AN62" s="5">
        <f t="shared" si="21"/>
        <v>0</v>
      </c>
      <c r="AS62" s="14"/>
      <c r="AT62" s="14"/>
    </row>
    <row r="63" spans="1:50" x14ac:dyDescent="0.25">
      <c r="A63" t="s">
        <v>59</v>
      </c>
      <c r="B63" s="13">
        <v>0.20197506143624283</v>
      </c>
      <c r="C63" s="13">
        <v>0.67455165460127564</v>
      </c>
      <c r="D63" s="51">
        <v>2.458394226738719E-2</v>
      </c>
      <c r="E63" s="51">
        <v>0.17207626686605718</v>
      </c>
      <c r="F63" s="13">
        <f t="shared" si="0"/>
        <v>0.55704834086712207</v>
      </c>
      <c r="G63" s="13">
        <v>0.34052061527259486</v>
      </c>
      <c r="H63" s="13">
        <v>-5.6052096052096052E-2</v>
      </c>
      <c r="I63" s="13">
        <v>-2.507261886561688E-3</v>
      </c>
      <c r="J63" s="13">
        <v>-3.9390952656085373E-2</v>
      </c>
      <c r="K63" s="13">
        <v>-6.7747453805979449E-2</v>
      </c>
      <c r="L63" s="13">
        <v>0.58214593778136703</v>
      </c>
      <c r="M63" s="13">
        <v>1.7280702921250297E-2</v>
      </c>
      <c r="N63" s="14">
        <v>1507.037418810967</v>
      </c>
      <c r="O63" s="1">
        <v>0.22499999999999998</v>
      </c>
      <c r="P63" s="36">
        <v>2</v>
      </c>
      <c r="Q63" s="11">
        <f t="shared" si="1"/>
        <v>1</v>
      </c>
      <c r="R63" s="31">
        <f t="shared" si="2"/>
        <v>0</v>
      </c>
      <c r="S63" s="31">
        <f t="shared" si="3"/>
        <v>0</v>
      </c>
      <c r="T63" s="31">
        <f t="shared" si="4"/>
        <v>0</v>
      </c>
      <c r="U63" s="31">
        <f t="shared" si="5"/>
        <v>0</v>
      </c>
      <c r="V63" s="31">
        <f t="shared" si="6"/>
        <v>0</v>
      </c>
      <c r="W63" s="31">
        <f t="shared" si="7"/>
        <v>0</v>
      </c>
      <c r="X63" s="35">
        <f t="shared" si="8"/>
        <v>1</v>
      </c>
      <c r="Y63" s="35">
        <f t="shared" si="9"/>
        <v>1</v>
      </c>
      <c r="Z63" s="35">
        <f t="shared" si="10"/>
        <v>1</v>
      </c>
      <c r="AA63" s="36">
        <f t="shared" si="11"/>
        <v>3</v>
      </c>
      <c r="AB63" s="11">
        <f t="shared" si="12"/>
        <v>1</v>
      </c>
      <c r="AC63" s="36">
        <f t="shared" si="13"/>
        <v>0</v>
      </c>
      <c r="AD63" s="36">
        <f t="shared" si="14"/>
        <v>1</v>
      </c>
      <c r="AE63">
        <f t="shared" si="15"/>
        <v>0</v>
      </c>
      <c r="AF63">
        <f t="shared" si="16"/>
        <v>1</v>
      </c>
      <c r="AG63">
        <f t="shared" si="17"/>
        <v>0</v>
      </c>
      <c r="AH63">
        <f t="shared" si="18"/>
        <v>0</v>
      </c>
      <c r="AI63">
        <f t="shared" si="19"/>
        <v>0</v>
      </c>
      <c r="AJ63">
        <f>IF(N63&lt;1378,1,0)</f>
        <v>0</v>
      </c>
      <c r="AK63">
        <f>IF(N63&gt;2135,1,0)</f>
        <v>0</v>
      </c>
      <c r="AL63">
        <f t="shared" si="20"/>
        <v>0</v>
      </c>
      <c r="AM63" s="31">
        <f t="shared" si="22"/>
        <v>7</v>
      </c>
      <c r="AN63" s="5">
        <f t="shared" si="21"/>
        <v>0</v>
      </c>
      <c r="AS63" s="14"/>
      <c r="AT63" s="14"/>
    </row>
    <row r="64" spans="1:50" x14ac:dyDescent="0.25">
      <c r="A64" t="s">
        <v>60</v>
      </c>
      <c r="B64" s="13">
        <v>6.7727908169358406E-2</v>
      </c>
      <c r="C64" s="13">
        <v>0.51978943263794108</v>
      </c>
      <c r="D64" s="51">
        <v>0.42920647299668552</v>
      </c>
      <c r="E64" s="51">
        <v>7.3971534412166112E-2</v>
      </c>
      <c r="F64" s="13">
        <f t="shared" si="0"/>
        <v>0.51951413530902713</v>
      </c>
      <c r="G64" s="13">
        <v>0.35573133636344478</v>
      </c>
      <c r="H64" s="13">
        <v>4.2312908727121352E-2</v>
      </c>
      <c r="I64" s="13">
        <v>6.8160134335763081E-2</v>
      </c>
      <c r="J64" s="13">
        <v>1.9873919542470916E-2</v>
      </c>
      <c r="K64" s="13">
        <v>-3.8662507311366737E-2</v>
      </c>
      <c r="L64" s="13">
        <v>0.50742236295015819</v>
      </c>
      <c r="M64" s="13">
        <v>3.4788803159248656E-2</v>
      </c>
      <c r="N64" s="14">
        <v>1476.4572945557723</v>
      </c>
      <c r="O64" s="1">
        <v>0.27</v>
      </c>
      <c r="P64" s="36">
        <v>2</v>
      </c>
      <c r="Q64" s="11">
        <f t="shared" si="1"/>
        <v>0</v>
      </c>
      <c r="R64" s="31">
        <f t="shared" si="2"/>
        <v>0</v>
      </c>
      <c r="S64" s="31">
        <f t="shared" si="3"/>
        <v>0</v>
      </c>
      <c r="T64" s="31">
        <f t="shared" si="4"/>
        <v>0</v>
      </c>
      <c r="U64" s="31">
        <f t="shared" si="5"/>
        <v>0</v>
      </c>
      <c r="V64" s="31">
        <f t="shared" si="6"/>
        <v>0</v>
      </c>
      <c r="W64" s="31">
        <f t="shared" si="7"/>
        <v>0</v>
      </c>
      <c r="X64" s="35">
        <f t="shared" si="8"/>
        <v>0</v>
      </c>
      <c r="Y64" s="35">
        <f t="shared" si="9"/>
        <v>0</v>
      </c>
      <c r="Z64" s="35">
        <f t="shared" si="10"/>
        <v>0</v>
      </c>
      <c r="AA64" s="36">
        <f t="shared" si="11"/>
        <v>0</v>
      </c>
      <c r="AB64" s="11">
        <f t="shared" si="12"/>
        <v>0</v>
      </c>
      <c r="AC64" s="36">
        <f t="shared" si="13"/>
        <v>0</v>
      </c>
      <c r="AD64" s="36">
        <f t="shared" si="14"/>
        <v>0</v>
      </c>
      <c r="AE64">
        <f t="shared" si="15"/>
        <v>0</v>
      </c>
      <c r="AF64">
        <f t="shared" si="16"/>
        <v>1</v>
      </c>
      <c r="AG64">
        <f t="shared" si="17"/>
        <v>0</v>
      </c>
      <c r="AH64">
        <f t="shared" si="18"/>
        <v>0</v>
      </c>
      <c r="AI64">
        <f t="shared" si="19"/>
        <v>0</v>
      </c>
      <c r="AJ64">
        <f>IF(N64&lt;1378,1,0)</f>
        <v>0</v>
      </c>
      <c r="AK64">
        <f>IF(N64&gt;2135,1,0)</f>
        <v>0</v>
      </c>
      <c r="AL64">
        <f t="shared" si="20"/>
        <v>1</v>
      </c>
      <c r="AM64" s="31">
        <f t="shared" si="22"/>
        <v>8</v>
      </c>
      <c r="AN64" s="5">
        <f t="shared" si="21"/>
        <v>0</v>
      </c>
      <c r="AS64" s="14"/>
      <c r="AT64" s="14"/>
    </row>
    <row r="65" spans="1:50" x14ac:dyDescent="0.25">
      <c r="A65" t="s">
        <v>61</v>
      </c>
      <c r="B65" s="13">
        <v>5.7396714612055609E-2</v>
      </c>
      <c r="C65" s="13">
        <v>0.23208395317249855</v>
      </c>
      <c r="D65" s="51">
        <v>0.10434318608110731</v>
      </c>
      <c r="E65" s="51">
        <v>0.36153871030334389</v>
      </c>
      <c r="F65" s="13">
        <f t="shared" si="0"/>
        <v>-8.4719617101093048E-3</v>
      </c>
      <c r="G65" s="13">
        <v>0.63689690402121379</v>
      </c>
      <c r="H65" s="13">
        <v>-2.7653926892316234E-2</v>
      </c>
      <c r="I65" s="13">
        <v>3.3043372282567297E-2</v>
      </c>
      <c r="J65" s="13">
        <v>-6.3611668068042165E-2</v>
      </c>
      <c r="K65" s="13">
        <v>-3.4971056205937517E-2</v>
      </c>
      <c r="L65" s="13">
        <v>0.61558468293430324</v>
      </c>
      <c r="M65" s="13">
        <v>5.1755166869897215E-2</v>
      </c>
      <c r="N65" s="14">
        <v>1458.6922661284611</v>
      </c>
      <c r="O65" s="1">
        <v>0.3125</v>
      </c>
      <c r="P65" s="36">
        <v>1</v>
      </c>
      <c r="Q65" s="11">
        <f t="shared" si="1"/>
        <v>0</v>
      </c>
      <c r="R65" s="31">
        <f t="shared" si="2"/>
        <v>0</v>
      </c>
      <c r="S65" s="31">
        <f t="shared" si="3"/>
        <v>0</v>
      </c>
      <c r="T65" s="31">
        <f t="shared" si="4"/>
        <v>0</v>
      </c>
      <c r="U65" s="31">
        <f t="shared" si="5"/>
        <v>0</v>
      </c>
      <c r="V65" s="31">
        <f t="shared" si="6"/>
        <v>0</v>
      </c>
      <c r="W65" s="31">
        <f t="shared" si="7"/>
        <v>0</v>
      </c>
      <c r="X65" s="35">
        <f t="shared" si="8"/>
        <v>1</v>
      </c>
      <c r="Y65" s="35">
        <f t="shared" si="9"/>
        <v>0</v>
      </c>
      <c r="Z65" s="35">
        <f t="shared" si="10"/>
        <v>1</v>
      </c>
      <c r="AA65" s="36">
        <f t="shared" si="11"/>
        <v>2</v>
      </c>
      <c r="AB65" s="11">
        <f t="shared" si="12"/>
        <v>1</v>
      </c>
      <c r="AC65" s="36">
        <f t="shared" si="13"/>
        <v>0</v>
      </c>
      <c r="AD65" s="36">
        <f t="shared" si="14"/>
        <v>1</v>
      </c>
      <c r="AE65">
        <f t="shared" si="15"/>
        <v>0</v>
      </c>
      <c r="AF65">
        <f t="shared" si="16"/>
        <v>1</v>
      </c>
      <c r="AG65">
        <f t="shared" si="17"/>
        <v>0</v>
      </c>
      <c r="AH65">
        <f t="shared" si="18"/>
        <v>0</v>
      </c>
      <c r="AI65">
        <f t="shared" si="19"/>
        <v>0</v>
      </c>
      <c r="AJ65">
        <f>IF(N65&lt;1228,1,0)</f>
        <v>0</v>
      </c>
      <c r="AK65">
        <f>IF(N65&gt;1752,1,0)</f>
        <v>0</v>
      </c>
      <c r="AL65">
        <f t="shared" si="20"/>
        <v>1</v>
      </c>
      <c r="AM65" s="31">
        <f t="shared" si="22"/>
        <v>7</v>
      </c>
      <c r="AN65" s="5">
        <f t="shared" si="21"/>
        <v>0</v>
      </c>
      <c r="AS65" s="14"/>
      <c r="AT65" s="14"/>
    </row>
    <row r="66" spans="1:50" x14ac:dyDescent="0.25">
      <c r="A66" t="s">
        <v>62</v>
      </c>
      <c r="B66" s="13">
        <v>1.8016731279330747E-2</v>
      </c>
      <c r="C66" s="13">
        <v>0.40536496547745671</v>
      </c>
      <c r="D66" s="51">
        <v>2.2390077698256745E-2</v>
      </c>
      <c r="E66" s="51">
        <v>4.8565917326170431E-2</v>
      </c>
      <c r="F66" s="13">
        <f t="shared" ref="F66:F129" si="23">SUM(C66,0.12*D66,-0.7*E66)</f>
        <v>0.37405563267292818</v>
      </c>
      <c r="G66" s="13">
        <v>0.35423382983064683</v>
      </c>
      <c r="H66" s="13">
        <v>1.8231944860653281E-2</v>
      </c>
      <c r="I66" s="13">
        <v>-3.5888556587439002E-2</v>
      </c>
      <c r="J66" s="13">
        <v>-0.10241387391610031</v>
      </c>
      <c r="K66" s="13">
        <v>-1.9843702114618448E-2</v>
      </c>
      <c r="L66" s="13">
        <v>0.65019199827752994</v>
      </c>
      <c r="M66" s="13">
        <v>4.0862528368146731E-2</v>
      </c>
      <c r="N66" s="14">
        <v>1659.6493578078714</v>
      </c>
      <c r="O66" s="1">
        <v>0.3775</v>
      </c>
      <c r="P66" s="36">
        <v>2</v>
      </c>
      <c r="Q66" s="11">
        <f t="shared" ref="Q66:Q129" si="24">IF(B66&gt;20%,1,0)</f>
        <v>0</v>
      </c>
      <c r="R66" s="31">
        <f t="shared" ref="R66:R129" si="25">IF(C66&gt;100%,1,0)/2</f>
        <v>0</v>
      </c>
      <c r="S66" s="31">
        <f t="shared" ref="S66:S129" si="26">IF(C66&gt;130%,1,0)/2</f>
        <v>0</v>
      </c>
      <c r="T66" s="31">
        <f t="shared" ref="T66:T129" si="27">IF(F66&gt;90%,1,0)/2</f>
        <v>0</v>
      </c>
      <c r="U66" s="31">
        <f t="shared" ref="U66:U129" si="28">IF(F66&gt;120%,1,0)/2</f>
        <v>0</v>
      </c>
      <c r="V66" s="31">
        <f t="shared" ref="V66:V129" si="29">IF(G66&lt;20%,1,0)/2</f>
        <v>0</v>
      </c>
      <c r="W66" s="31">
        <f t="shared" ref="W66:W129" si="30">IF(G66&lt;0%,1,0)/2</f>
        <v>0</v>
      </c>
      <c r="X66" s="35">
        <f t="shared" ref="X66:X129" si="31">IF(H66&lt;0%,1,0)</f>
        <v>0</v>
      </c>
      <c r="Y66" s="35">
        <f t="shared" ref="Y66:Y129" si="32">IF(I66&lt;0%,1,0)</f>
        <v>1</v>
      </c>
      <c r="Z66" s="35">
        <f t="shared" ref="Z66:Z129" si="33">IF(J66&lt;0%,1,0)</f>
        <v>1</v>
      </c>
      <c r="AA66" s="36">
        <f t="shared" ref="AA66:AA129" si="34">SUM(X66:Z66)</f>
        <v>2</v>
      </c>
      <c r="AB66" s="11">
        <f t="shared" ref="AB66:AB129" si="35">IF(AA66&gt;0,1,0)</f>
        <v>1</v>
      </c>
      <c r="AC66" s="36">
        <f t="shared" ref="AC66:AC129" si="36">IF(SUM(S66,U66,W66)&gt;0,1,0)</f>
        <v>0</v>
      </c>
      <c r="AD66" s="36">
        <f t="shared" ref="AD66:AD129" si="37">IF(SUM(AB66,AG66)&gt;0,1,0)</f>
        <v>1</v>
      </c>
      <c r="AE66">
        <f t="shared" ref="AE66:AE129" si="38">IF(SUM(AC66,AD66)&gt;1,1,0)</f>
        <v>0</v>
      </c>
      <c r="AF66">
        <f t="shared" ref="AF66:AF129" si="39">IF(K66&lt;0%,1,0)</f>
        <v>1</v>
      </c>
      <c r="AG66">
        <f t="shared" ref="AG66:AG129" si="40">IF(K66&gt;5%,1,0)</f>
        <v>0</v>
      </c>
      <c r="AH66">
        <f t="shared" ref="AH66:AH129" si="41">IF(L66&gt;70%,1,0)</f>
        <v>0</v>
      </c>
      <c r="AI66">
        <f t="shared" ref="AI66:AI129" si="42">IF(M66&lt;0%,1,0)</f>
        <v>0</v>
      </c>
      <c r="AJ66">
        <f>IF(N66&lt;1378,1,0)</f>
        <v>0</v>
      </c>
      <c r="AK66">
        <f>IF(N66&gt;2135,1,0)</f>
        <v>0</v>
      </c>
      <c r="AL66">
        <f t="shared" ref="AL66:AL129" si="43">IF(O66&gt;25%,1,0)</f>
        <v>1</v>
      </c>
      <c r="AM66" s="31">
        <f t="shared" si="22"/>
        <v>7</v>
      </c>
      <c r="AN66" s="5">
        <f t="shared" ref="AN66:AN129" si="44">IF(AM66&lt;6,"onderzoek",0)</f>
        <v>0</v>
      </c>
      <c r="AR66" s="16"/>
      <c r="AS66" s="14"/>
      <c r="AT66" s="14"/>
      <c r="AU66" s="16"/>
      <c r="AV66" s="16"/>
      <c r="AW66" s="16"/>
      <c r="AX66" s="15"/>
    </row>
    <row r="67" spans="1:50" x14ac:dyDescent="0.25">
      <c r="A67" t="s">
        <v>63</v>
      </c>
      <c r="B67" s="13">
        <v>0</v>
      </c>
      <c r="C67" s="13">
        <v>0.90133124510571649</v>
      </c>
      <c r="D67" s="51">
        <v>3.8736622291829811E-3</v>
      </c>
      <c r="E67" s="51">
        <v>8.4082484990864001E-2</v>
      </c>
      <c r="F67" s="13">
        <f t="shared" si="23"/>
        <v>0.84293834507961363</v>
      </c>
      <c r="G67" s="13">
        <v>0.17793730318967738</v>
      </c>
      <c r="H67" s="13">
        <v>1.0720977416100314E-2</v>
      </c>
      <c r="I67" s="13">
        <v>-1.1653662500139132E-2</v>
      </c>
      <c r="J67" s="13">
        <v>1.5421560950143565E-2</v>
      </c>
      <c r="K67" s="13">
        <v>1.4393108848864525E-2</v>
      </c>
      <c r="L67" s="13">
        <v>0.60628836576195544</v>
      </c>
      <c r="M67" s="13">
        <v>2.4162241819925601E-2</v>
      </c>
      <c r="N67" s="14">
        <v>1369.4947103580264</v>
      </c>
      <c r="O67" s="1">
        <v>0.16750000000000001</v>
      </c>
      <c r="P67" s="36">
        <v>1</v>
      </c>
      <c r="Q67" s="11">
        <f t="shared" si="24"/>
        <v>0</v>
      </c>
      <c r="R67" s="31">
        <f t="shared" si="25"/>
        <v>0</v>
      </c>
      <c r="S67" s="31">
        <f t="shared" si="26"/>
        <v>0</v>
      </c>
      <c r="T67" s="31">
        <f t="shared" si="27"/>
        <v>0</v>
      </c>
      <c r="U67" s="31">
        <f t="shared" si="28"/>
        <v>0</v>
      </c>
      <c r="V67" s="31">
        <f t="shared" si="29"/>
        <v>0.5</v>
      </c>
      <c r="W67" s="31">
        <f t="shared" si="30"/>
        <v>0</v>
      </c>
      <c r="X67" s="35">
        <f t="shared" si="31"/>
        <v>0</v>
      </c>
      <c r="Y67" s="35">
        <f t="shared" si="32"/>
        <v>1</v>
      </c>
      <c r="Z67" s="35">
        <f t="shared" si="33"/>
        <v>0</v>
      </c>
      <c r="AA67" s="36">
        <f t="shared" si="34"/>
        <v>1</v>
      </c>
      <c r="AB67" s="11">
        <f t="shared" si="35"/>
        <v>1</v>
      </c>
      <c r="AC67" s="36">
        <f t="shared" si="36"/>
        <v>0</v>
      </c>
      <c r="AD67" s="36">
        <f t="shared" si="37"/>
        <v>1</v>
      </c>
      <c r="AE67">
        <f t="shared" si="38"/>
        <v>0</v>
      </c>
      <c r="AF67">
        <f t="shared" si="39"/>
        <v>0</v>
      </c>
      <c r="AG67">
        <f t="shared" si="40"/>
        <v>0</v>
      </c>
      <c r="AH67">
        <f t="shared" si="41"/>
        <v>0</v>
      </c>
      <c r="AI67">
        <f t="shared" si="42"/>
        <v>0</v>
      </c>
      <c r="AJ67">
        <f>IF(N67&lt;1228,1,0)</f>
        <v>0</v>
      </c>
      <c r="AK67">
        <f>IF(N67&gt;1752,1,0)</f>
        <v>0</v>
      </c>
      <c r="AL67">
        <f t="shared" si="43"/>
        <v>0</v>
      </c>
      <c r="AM67" s="31">
        <f t="shared" ref="AM67:AM130" si="45">SUM(10,-Q67,-R67,-S67,-T67,-U67,-V67,-W67,-AB67,-AE67,-AF67,-AG67,-AH67,-AI67,-AJ67,-AK67,-AL67)</f>
        <v>8.5</v>
      </c>
      <c r="AN67" s="5">
        <f t="shared" si="44"/>
        <v>0</v>
      </c>
      <c r="AS67" s="14"/>
      <c r="AT67" s="14"/>
    </row>
    <row r="68" spans="1:50" x14ac:dyDescent="0.25">
      <c r="A68" t="s">
        <v>64</v>
      </c>
      <c r="B68" s="13">
        <v>6.7057387712404271E-2</v>
      </c>
      <c r="C68" s="13">
        <v>0.50916357585512451</v>
      </c>
      <c r="D68" s="51">
        <v>6.1769577083673519E-2</v>
      </c>
      <c r="E68" s="51">
        <v>0.11541362445279028</v>
      </c>
      <c r="F68" s="13">
        <f t="shared" si="23"/>
        <v>0.43578638798821218</v>
      </c>
      <c r="G68" s="13">
        <v>0.39223877794616635</v>
      </c>
      <c r="H68" s="13">
        <v>2.2685602645025549E-2</v>
      </c>
      <c r="I68" s="13">
        <v>-1.8132755335088662E-2</v>
      </c>
      <c r="J68" s="13">
        <v>-4.6918130428359267E-2</v>
      </c>
      <c r="K68" s="13">
        <v>2.9644576111720203E-3</v>
      </c>
      <c r="L68" s="13">
        <v>0.53610000469108343</v>
      </c>
      <c r="M68" s="13">
        <v>6.3804118731927234E-2</v>
      </c>
      <c r="N68" s="14">
        <v>1705.6212811642379</v>
      </c>
      <c r="O68" s="1">
        <v>0.19500000000000001</v>
      </c>
      <c r="P68" s="36">
        <v>2</v>
      </c>
      <c r="Q68" s="11">
        <f t="shared" si="24"/>
        <v>0</v>
      </c>
      <c r="R68" s="31">
        <f t="shared" si="25"/>
        <v>0</v>
      </c>
      <c r="S68" s="31">
        <f t="shared" si="26"/>
        <v>0</v>
      </c>
      <c r="T68" s="31">
        <f t="shared" si="27"/>
        <v>0</v>
      </c>
      <c r="U68" s="31">
        <f t="shared" si="28"/>
        <v>0</v>
      </c>
      <c r="V68" s="31">
        <f t="shared" si="29"/>
        <v>0</v>
      </c>
      <c r="W68" s="31">
        <f t="shared" si="30"/>
        <v>0</v>
      </c>
      <c r="X68" s="35">
        <f t="shared" si="31"/>
        <v>0</v>
      </c>
      <c r="Y68" s="35">
        <f t="shared" si="32"/>
        <v>1</v>
      </c>
      <c r="Z68" s="35">
        <f t="shared" si="33"/>
        <v>1</v>
      </c>
      <c r="AA68" s="36">
        <f t="shared" si="34"/>
        <v>2</v>
      </c>
      <c r="AB68" s="11">
        <f t="shared" si="35"/>
        <v>1</v>
      </c>
      <c r="AC68" s="36">
        <f t="shared" si="36"/>
        <v>0</v>
      </c>
      <c r="AD68" s="36">
        <f t="shared" si="37"/>
        <v>1</v>
      </c>
      <c r="AE68">
        <f t="shared" si="38"/>
        <v>0</v>
      </c>
      <c r="AF68">
        <f t="shared" si="39"/>
        <v>0</v>
      </c>
      <c r="AG68">
        <f t="shared" si="40"/>
        <v>0</v>
      </c>
      <c r="AH68">
        <f t="shared" si="41"/>
        <v>0</v>
      </c>
      <c r="AI68">
        <f t="shared" si="42"/>
        <v>0</v>
      </c>
      <c r="AJ68">
        <f>IF(N68&lt;1378,1,0)</f>
        <v>0</v>
      </c>
      <c r="AK68">
        <f>IF(N68&gt;2135,1,0)</f>
        <v>0</v>
      </c>
      <c r="AL68">
        <f t="shared" si="43"/>
        <v>0</v>
      </c>
      <c r="AM68" s="31">
        <f t="shared" si="45"/>
        <v>9</v>
      </c>
      <c r="AN68" s="5">
        <f t="shared" si="44"/>
        <v>0</v>
      </c>
      <c r="AS68" s="14"/>
      <c r="AT68" s="14"/>
    </row>
    <row r="69" spans="1:50" s="15" customFormat="1" x14ac:dyDescent="0.25">
      <c r="A69" s="11" t="s">
        <v>65</v>
      </c>
      <c r="B69" s="13">
        <v>0.11341855859678902</v>
      </c>
      <c r="C69" s="13">
        <v>0.6097075418779353</v>
      </c>
      <c r="D69" s="51">
        <v>2.1975604659092159E-2</v>
      </c>
      <c r="E69" s="51">
        <v>0.13658311244074395</v>
      </c>
      <c r="F69" s="13">
        <f t="shared" si="23"/>
        <v>0.51673643572850558</v>
      </c>
      <c r="G69" s="13">
        <v>0.35865337011104037</v>
      </c>
      <c r="H69" s="13">
        <v>1.6191164078488023E-2</v>
      </c>
      <c r="I69" s="13">
        <v>6.4853298218180325E-2</v>
      </c>
      <c r="J69" s="13">
        <v>-8.9090289158481721E-4</v>
      </c>
      <c r="K69" s="13">
        <v>2.3152476380074571E-2</v>
      </c>
      <c r="L69" s="13">
        <v>0.76382028366050536</v>
      </c>
      <c r="M69" s="13">
        <v>2.2400256092569685E-2</v>
      </c>
      <c r="N69" s="14">
        <v>1221.4919724896838</v>
      </c>
      <c r="O69" s="1">
        <v>0.2525</v>
      </c>
      <c r="P69" s="36">
        <v>1</v>
      </c>
      <c r="Q69" s="11">
        <f t="shared" si="24"/>
        <v>0</v>
      </c>
      <c r="R69" s="31">
        <f t="shared" si="25"/>
        <v>0</v>
      </c>
      <c r="S69" s="31">
        <f t="shared" si="26"/>
        <v>0</v>
      </c>
      <c r="T69" s="31">
        <f t="shared" si="27"/>
        <v>0</v>
      </c>
      <c r="U69" s="31">
        <f t="shared" si="28"/>
        <v>0</v>
      </c>
      <c r="V69" s="31">
        <f t="shared" si="29"/>
        <v>0</v>
      </c>
      <c r="W69" s="31">
        <f t="shared" si="30"/>
        <v>0</v>
      </c>
      <c r="X69" s="35">
        <f t="shared" si="31"/>
        <v>0</v>
      </c>
      <c r="Y69" s="35">
        <f t="shared" si="32"/>
        <v>0</v>
      </c>
      <c r="Z69" s="35">
        <f t="shared" si="33"/>
        <v>1</v>
      </c>
      <c r="AA69" s="36">
        <f t="shared" si="34"/>
        <v>1</v>
      </c>
      <c r="AB69" s="11">
        <f t="shared" si="35"/>
        <v>1</v>
      </c>
      <c r="AC69" s="36">
        <f t="shared" si="36"/>
        <v>0</v>
      </c>
      <c r="AD69" s="36">
        <f t="shared" si="37"/>
        <v>1</v>
      </c>
      <c r="AE69">
        <f t="shared" si="38"/>
        <v>0</v>
      </c>
      <c r="AF69">
        <f t="shared" si="39"/>
        <v>0</v>
      </c>
      <c r="AG69">
        <f t="shared" si="40"/>
        <v>0</v>
      </c>
      <c r="AH69">
        <f t="shared" si="41"/>
        <v>1</v>
      </c>
      <c r="AI69">
        <f t="shared" si="42"/>
        <v>0</v>
      </c>
      <c r="AJ69">
        <f>IF(N69&lt;1228,1,0)</f>
        <v>1</v>
      </c>
      <c r="AK69">
        <f>IF(N69&gt;1752,1,0)</f>
        <v>0</v>
      </c>
      <c r="AL69">
        <f t="shared" si="43"/>
        <v>1</v>
      </c>
      <c r="AM69" s="31">
        <f t="shared" si="45"/>
        <v>6</v>
      </c>
      <c r="AN69" s="5">
        <f t="shared" si="44"/>
        <v>0</v>
      </c>
      <c r="AR69" s="1"/>
      <c r="AS69" s="14"/>
      <c r="AT69" s="14"/>
      <c r="AU69" s="1"/>
      <c r="AV69" s="1"/>
      <c r="AW69" s="1"/>
      <c r="AX69"/>
    </row>
    <row r="70" spans="1:50" x14ac:dyDescent="0.25">
      <c r="A70" t="s">
        <v>66</v>
      </c>
      <c r="B70" s="13">
        <v>0.12888384860239444</v>
      </c>
      <c r="C70" s="13">
        <v>5.2804324741770443E-2</v>
      </c>
      <c r="D70" s="51">
        <v>0.15572931750168936</v>
      </c>
      <c r="E70" s="51">
        <v>3.3207838594458924E-3</v>
      </c>
      <c r="F70" s="13">
        <f t="shared" si="23"/>
        <v>6.9167294140361033E-2</v>
      </c>
      <c r="G70" s="13">
        <v>0.55869427941801875</v>
      </c>
      <c r="H70" s="13">
        <v>-1.9918747288289355E-2</v>
      </c>
      <c r="I70" s="13">
        <v>1.8412350558631892E-2</v>
      </c>
      <c r="J70" s="13">
        <v>1.2066801814846992E-2</v>
      </c>
      <c r="K70" s="13">
        <v>1.0015445506323004E-2</v>
      </c>
      <c r="L70" s="13">
        <v>0.59102216331532487</v>
      </c>
      <c r="M70" s="13">
        <v>7.0412441842411855E-2</v>
      </c>
      <c r="N70" s="14">
        <v>1499.6108985240623</v>
      </c>
      <c r="O70" s="1">
        <v>0.20250000000000001</v>
      </c>
      <c r="P70" s="36">
        <v>1</v>
      </c>
      <c r="Q70" s="11">
        <f t="shared" si="24"/>
        <v>0</v>
      </c>
      <c r="R70" s="31">
        <f t="shared" si="25"/>
        <v>0</v>
      </c>
      <c r="S70" s="31">
        <f t="shared" si="26"/>
        <v>0</v>
      </c>
      <c r="T70" s="31">
        <f t="shared" si="27"/>
        <v>0</v>
      </c>
      <c r="U70" s="31">
        <f t="shared" si="28"/>
        <v>0</v>
      </c>
      <c r="V70" s="31">
        <f t="shared" si="29"/>
        <v>0</v>
      </c>
      <c r="W70" s="31">
        <f t="shared" si="30"/>
        <v>0</v>
      </c>
      <c r="X70" s="35">
        <f t="shared" si="31"/>
        <v>1</v>
      </c>
      <c r="Y70" s="35">
        <f t="shared" si="32"/>
        <v>0</v>
      </c>
      <c r="Z70" s="35">
        <f t="shared" si="33"/>
        <v>0</v>
      </c>
      <c r="AA70" s="36">
        <f t="shared" si="34"/>
        <v>1</v>
      </c>
      <c r="AB70" s="11">
        <f t="shared" si="35"/>
        <v>1</v>
      </c>
      <c r="AC70" s="36">
        <f t="shared" si="36"/>
        <v>0</v>
      </c>
      <c r="AD70" s="36">
        <f t="shared" si="37"/>
        <v>1</v>
      </c>
      <c r="AE70">
        <f t="shared" si="38"/>
        <v>0</v>
      </c>
      <c r="AF70">
        <f t="shared" si="39"/>
        <v>0</v>
      </c>
      <c r="AG70">
        <f t="shared" si="40"/>
        <v>0</v>
      </c>
      <c r="AH70">
        <f t="shared" si="41"/>
        <v>0</v>
      </c>
      <c r="AI70">
        <f t="shared" si="42"/>
        <v>0</v>
      </c>
      <c r="AJ70">
        <f>IF(N70&lt;1228,1,0)</f>
        <v>0</v>
      </c>
      <c r="AK70">
        <f>IF(N70&gt;1752,1,0)</f>
        <v>0</v>
      </c>
      <c r="AL70">
        <f t="shared" si="43"/>
        <v>0</v>
      </c>
      <c r="AM70" s="31">
        <f t="shared" si="45"/>
        <v>9</v>
      </c>
      <c r="AN70" s="5">
        <f t="shared" si="44"/>
        <v>0</v>
      </c>
      <c r="AS70" s="14"/>
      <c r="AT70" s="14"/>
    </row>
    <row r="71" spans="1:50" x14ac:dyDescent="0.25">
      <c r="A71" t="s">
        <v>67</v>
      </c>
      <c r="B71" s="13">
        <v>4.7919444851613639E-2</v>
      </c>
      <c r="C71" s="13">
        <v>0.52628694183898084</v>
      </c>
      <c r="D71" s="51">
        <v>0.19331311827576758</v>
      </c>
      <c r="E71" s="51">
        <v>6.0512566634546528E-3</v>
      </c>
      <c r="F71" s="13">
        <f t="shared" si="23"/>
        <v>0.54524863636765464</v>
      </c>
      <c r="G71" s="13">
        <v>0.28714306654415839</v>
      </c>
      <c r="H71" s="13">
        <v>7.2269103032965895E-2</v>
      </c>
      <c r="I71" s="13">
        <v>2.2374678227075836E-2</v>
      </c>
      <c r="J71" s="13">
        <v>-7.2380809250598942E-3</v>
      </c>
      <c r="K71" s="13">
        <v>6.5339427318617013E-2</v>
      </c>
      <c r="L71" s="13">
        <v>0.60540917777861358</v>
      </c>
      <c r="M71" s="13">
        <v>3.4841580801248516E-2</v>
      </c>
      <c r="N71" s="14">
        <v>2629.3396657310786</v>
      </c>
      <c r="O71" s="1">
        <v>0.185</v>
      </c>
      <c r="P71" s="36">
        <v>2</v>
      </c>
      <c r="Q71" s="11">
        <f t="shared" si="24"/>
        <v>0</v>
      </c>
      <c r="R71" s="31">
        <f t="shared" si="25"/>
        <v>0</v>
      </c>
      <c r="S71" s="31">
        <f t="shared" si="26"/>
        <v>0</v>
      </c>
      <c r="T71" s="31">
        <f t="shared" si="27"/>
        <v>0</v>
      </c>
      <c r="U71" s="31">
        <f t="shared" si="28"/>
        <v>0</v>
      </c>
      <c r="V71" s="31">
        <f t="shared" si="29"/>
        <v>0</v>
      </c>
      <c r="W71" s="31">
        <f t="shared" si="30"/>
        <v>0</v>
      </c>
      <c r="X71" s="35">
        <f t="shared" si="31"/>
        <v>0</v>
      </c>
      <c r="Y71" s="35">
        <f t="shared" si="32"/>
        <v>0</v>
      </c>
      <c r="Z71" s="35">
        <f t="shared" si="33"/>
        <v>1</v>
      </c>
      <c r="AA71" s="36">
        <f t="shared" si="34"/>
        <v>1</v>
      </c>
      <c r="AB71" s="11">
        <f t="shared" si="35"/>
        <v>1</v>
      </c>
      <c r="AC71" s="36">
        <f t="shared" si="36"/>
        <v>0</v>
      </c>
      <c r="AD71" s="36">
        <f t="shared" si="37"/>
        <v>1</v>
      </c>
      <c r="AE71">
        <f t="shared" si="38"/>
        <v>0</v>
      </c>
      <c r="AF71">
        <f t="shared" si="39"/>
        <v>0</v>
      </c>
      <c r="AG71">
        <f t="shared" si="40"/>
        <v>1</v>
      </c>
      <c r="AH71">
        <f t="shared" si="41"/>
        <v>0</v>
      </c>
      <c r="AI71">
        <f t="shared" si="42"/>
        <v>0</v>
      </c>
      <c r="AJ71">
        <f>IF(N71&lt;1378,1,0)</f>
        <v>0</v>
      </c>
      <c r="AK71">
        <f>IF(N71&gt;2135,1,0)</f>
        <v>1</v>
      </c>
      <c r="AL71">
        <f t="shared" si="43"/>
        <v>0</v>
      </c>
      <c r="AM71" s="31">
        <f t="shared" si="45"/>
        <v>7</v>
      </c>
      <c r="AN71" s="5">
        <f t="shared" si="44"/>
        <v>0</v>
      </c>
      <c r="AS71" s="14"/>
      <c r="AT71" s="14"/>
    </row>
    <row r="72" spans="1:50" s="15" customFormat="1" x14ac:dyDescent="0.25">
      <c r="A72" s="11" t="s">
        <v>68</v>
      </c>
      <c r="B72" s="13">
        <v>0</v>
      </c>
      <c r="C72" s="13">
        <v>0.43530690155878876</v>
      </c>
      <c r="D72" s="51">
        <v>1.8241963246819436E-2</v>
      </c>
      <c r="E72" s="51">
        <v>2.6781163754555682E-2</v>
      </c>
      <c r="F72" s="13">
        <f t="shared" si="23"/>
        <v>0.41874912252021806</v>
      </c>
      <c r="G72" s="13">
        <v>0.33452437533948942</v>
      </c>
      <c r="H72" s="13">
        <v>2.2657666424247391E-2</v>
      </c>
      <c r="I72" s="13">
        <v>4.6166041219321309E-2</v>
      </c>
      <c r="J72" s="13">
        <v>4.9225413737727305E-2</v>
      </c>
      <c r="K72" s="13">
        <v>-1.1734188535546345E-2</v>
      </c>
      <c r="L72" s="13">
        <v>0.64114532571219429</v>
      </c>
      <c r="M72" s="13">
        <v>-4.5023162072410066E-3</v>
      </c>
      <c r="N72" s="14">
        <v>2423.9516695491293</v>
      </c>
      <c r="O72" s="1">
        <v>8.7500000000000008E-2</v>
      </c>
      <c r="P72" s="36">
        <v>3</v>
      </c>
      <c r="Q72" s="11">
        <f t="shared" si="24"/>
        <v>0</v>
      </c>
      <c r="R72" s="31">
        <f t="shared" si="25"/>
        <v>0</v>
      </c>
      <c r="S72" s="31">
        <f t="shared" si="26"/>
        <v>0</v>
      </c>
      <c r="T72" s="31">
        <f t="shared" si="27"/>
        <v>0</v>
      </c>
      <c r="U72" s="31">
        <f t="shared" si="28"/>
        <v>0</v>
      </c>
      <c r="V72" s="31">
        <f t="shared" si="29"/>
        <v>0</v>
      </c>
      <c r="W72" s="31">
        <f t="shared" si="30"/>
        <v>0</v>
      </c>
      <c r="X72" s="35">
        <f t="shared" si="31"/>
        <v>0</v>
      </c>
      <c r="Y72" s="35">
        <f t="shared" si="32"/>
        <v>0</v>
      </c>
      <c r="Z72" s="35">
        <f t="shared" si="33"/>
        <v>0</v>
      </c>
      <c r="AA72" s="36">
        <f t="shared" si="34"/>
        <v>0</v>
      </c>
      <c r="AB72" s="11">
        <f t="shared" si="35"/>
        <v>0</v>
      </c>
      <c r="AC72" s="36">
        <f t="shared" si="36"/>
        <v>0</v>
      </c>
      <c r="AD72" s="36">
        <f t="shared" si="37"/>
        <v>0</v>
      </c>
      <c r="AE72">
        <f t="shared" si="38"/>
        <v>0</v>
      </c>
      <c r="AF72">
        <f t="shared" si="39"/>
        <v>1</v>
      </c>
      <c r="AG72">
        <f t="shared" si="40"/>
        <v>0</v>
      </c>
      <c r="AH72">
        <f t="shared" si="41"/>
        <v>0</v>
      </c>
      <c r="AI72">
        <f t="shared" si="42"/>
        <v>1</v>
      </c>
      <c r="AJ72">
        <f>IF(N72&lt;1803,1,0)</f>
        <v>0</v>
      </c>
      <c r="AK72">
        <f>IF(N72&gt;2983,1,0)</f>
        <v>0</v>
      </c>
      <c r="AL72">
        <f t="shared" si="43"/>
        <v>0</v>
      </c>
      <c r="AM72" s="31">
        <f t="shared" si="45"/>
        <v>8</v>
      </c>
      <c r="AN72" s="5">
        <f t="shared" si="44"/>
        <v>0</v>
      </c>
      <c r="AR72" s="1"/>
      <c r="AS72" s="14"/>
      <c r="AT72" s="14"/>
      <c r="AU72" s="1"/>
      <c r="AV72" s="1"/>
      <c r="AW72" s="1"/>
      <c r="AX72"/>
    </row>
    <row r="73" spans="1:50" x14ac:dyDescent="0.25">
      <c r="A73" t="s">
        <v>69</v>
      </c>
      <c r="B73" s="13">
        <v>0</v>
      </c>
      <c r="C73" s="13">
        <v>0.23073893943345761</v>
      </c>
      <c r="D73" s="51">
        <v>0.33376291954975273</v>
      </c>
      <c r="E73" s="51">
        <v>6.1395030096605754E-2</v>
      </c>
      <c r="F73" s="13">
        <f t="shared" si="23"/>
        <v>0.2278139687118039</v>
      </c>
      <c r="G73" s="13">
        <v>0.32252621828166872</v>
      </c>
      <c r="H73" s="13">
        <v>2.5271972990268551E-2</v>
      </c>
      <c r="I73" s="13">
        <v>-2.4760278471036384E-2</v>
      </c>
      <c r="J73" s="13">
        <v>-2.3253911024511985E-2</v>
      </c>
      <c r="K73" s="13">
        <v>9.6592972174064252E-3</v>
      </c>
      <c r="L73" s="13">
        <v>0.51425212430450518</v>
      </c>
      <c r="M73" s="13">
        <v>9.0334854253163205E-2</v>
      </c>
      <c r="N73" s="14">
        <v>2190.664148493544</v>
      </c>
      <c r="O73" s="1">
        <v>0.27250000000000002</v>
      </c>
      <c r="P73" s="36">
        <v>3</v>
      </c>
      <c r="Q73" s="11">
        <f t="shared" si="24"/>
        <v>0</v>
      </c>
      <c r="R73" s="31">
        <f t="shared" si="25"/>
        <v>0</v>
      </c>
      <c r="S73" s="31">
        <f t="shared" si="26"/>
        <v>0</v>
      </c>
      <c r="T73" s="31">
        <f t="shared" si="27"/>
        <v>0</v>
      </c>
      <c r="U73" s="31">
        <f t="shared" si="28"/>
        <v>0</v>
      </c>
      <c r="V73" s="31">
        <f t="shared" si="29"/>
        <v>0</v>
      </c>
      <c r="W73" s="31">
        <f t="shared" si="30"/>
        <v>0</v>
      </c>
      <c r="X73" s="35">
        <f t="shared" si="31"/>
        <v>0</v>
      </c>
      <c r="Y73" s="35">
        <f t="shared" si="32"/>
        <v>1</v>
      </c>
      <c r="Z73" s="35">
        <f t="shared" si="33"/>
        <v>1</v>
      </c>
      <c r="AA73" s="36">
        <f t="shared" si="34"/>
        <v>2</v>
      </c>
      <c r="AB73" s="11">
        <f t="shared" si="35"/>
        <v>1</v>
      </c>
      <c r="AC73" s="36">
        <f t="shared" si="36"/>
        <v>0</v>
      </c>
      <c r="AD73" s="36">
        <f t="shared" si="37"/>
        <v>1</v>
      </c>
      <c r="AE73">
        <f t="shared" si="38"/>
        <v>0</v>
      </c>
      <c r="AF73">
        <f t="shared" si="39"/>
        <v>0</v>
      </c>
      <c r="AG73">
        <f t="shared" si="40"/>
        <v>0</v>
      </c>
      <c r="AH73">
        <f t="shared" si="41"/>
        <v>0</v>
      </c>
      <c r="AI73">
        <f t="shared" si="42"/>
        <v>0</v>
      </c>
      <c r="AJ73">
        <f>IF(N73&lt;1803,1,0)</f>
        <v>0</v>
      </c>
      <c r="AK73">
        <f>IF(N73&gt;2983,1,0)</f>
        <v>0</v>
      </c>
      <c r="AL73">
        <f t="shared" si="43"/>
        <v>1</v>
      </c>
      <c r="AM73" s="31">
        <f t="shared" si="45"/>
        <v>8</v>
      </c>
      <c r="AN73" s="5">
        <f t="shared" si="44"/>
        <v>0</v>
      </c>
      <c r="AS73" s="14"/>
      <c r="AT73" s="14"/>
    </row>
    <row r="74" spans="1:50" x14ac:dyDescent="0.25">
      <c r="A74" t="s">
        <v>70</v>
      </c>
      <c r="B74" s="13">
        <v>0</v>
      </c>
      <c r="C74" s="13">
        <v>0.5830614350651161</v>
      </c>
      <c r="D74" s="51">
        <v>7.6391793784916853E-2</v>
      </c>
      <c r="E74" s="51">
        <v>0.51092705689877949</v>
      </c>
      <c r="F74" s="13">
        <f t="shared" si="23"/>
        <v>0.23457951049016051</v>
      </c>
      <c r="G74" s="13">
        <v>0.45822047944374822</v>
      </c>
      <c r="H74" s="13">
        <v>-1.9004357096505053E-2</v>
      </c>
      <c r="I74" s="13">
        <v>-6.3771636805344672E-3</v>
      </c>
      <c r="J74" s="13">
        <v>4.2667112858696558E-2</v>
      </c>
      <c r="K74" s="13">
        <v>-4.8174795727711313E-3</v>
      </c>
      <c r="L74" s="13">
        <v>0.6160809874090325</v>
      </c>
      <c r="M74" s="13">
        <v>6.2313817565202524E-2</v>
      </c>
      <c r="N74" s="14">
        <v>1622.7860179854995</v>
      </c>
      <c r="O74" s="1">
        <v>0.26500000000000001</v>
      </c>
      <c r="P74" s="36">
        <v>2</v>
      </c>
      <c r="Q74" s="11">
        <f t="shared" si="24"/>
        <v>0</v>
      </c>
      <c r="R74" s="31">
        <f t="shared" si="25"/>
        <v>0</v>
      </c>
      <c r="S74" s="31">
        <f t="shared" si="26"/>
        <v>0</v>
      </c>
      <c r="T74" s="31">
        <f t="shared" si="27"/>
        <v>0</v>
      </c>
      <c r="U74" s="31">
        <f t="shared" si="28"/>
        <v>0</v>
      </c>
      <c r="V74" s="31">
        <f t="shared" si="29"/>
        <v>0</v>
      </c>
      <c r="W74" s="31">
        <f t="shared" si="30"/>
        <v>0</v>
      </c>
      <c r="X74" s="35">
        <f t="shared" si="31"/>
        <v>1</v>
      </c>
      <c r="Y74" s="35">
        <f t="shared" si="32"/>
        <v>1</v>
      </c>
      <c r="Z74" s="35">
        <f t="shared" si="33"/>
        <v>0</v>
      </c>
      <c r="AA74" s="36">
        <f t="shared" si="34"/>
        <v>2</v>
      </c>
      <c r="AB74" s="11">
        <f t="shared" si="35"/>
        <v>1</v>
      </c>
      <c r="AC74" s="36">
        <f t="shared" si="36"/>
        <v>0</v>
      </c>
      <c r="AD74" s="36">
        <f t="shared" si="37"/>
        <v>1</v>
      </c>
      <c r="AE74">
        <f t="shared" si="38"/>
        <v>0</v>
      </c>
      <c r="AF74">
        <f t="shared" si="39"/>
        <v>1</v>
      </c>
      <c r="AG74">
        <f t="shared" si="40"/>
        <v>0</v>
      </c>
      <c r="AH74">
        <f t="shared" si="41"/>
        <v>0</v>
      </c>
      <c r="AI74">
        <f t="shared" si="42"/>
        <v>0</v>
      </c>
      <c r="AJ74">
        <f>IF(N74&lt;1378,1,0)</f>
        <v>0</v>
      </c>
      <c r="AK74">
        <f>IF(N74&gt;2135,1,0)</f>
        <v>0</v>
      </c>
      <c r="AL74">
        <f t="shared" si="43"/>
        <v>1</v>
      </c>
      <c r="AM74" s="31">
        <f t="shared" si="45"/>
        <v>7</v>
      </c>
      <c r="AN74" s="5">
        <f t="shared" si="44"/>
        <v>0</v>
      </c>
      <c r="AS74" s="14"/>
      <c r="AT74" s="14"/>
    </row>
    <row r="75" spans="1:50" x14ac:dyDescent="0.25">
      <c r="A75" t="s">
        <v>71</v>
      </c>
      <c r="B75" s="13">
        <v>2.1907592542556066E-2</v>
      </c>
      <c r="C75" s="13">
        <v>0.67493991026965694</v>
      </c>
      <c r="D75" s="51">
        <v>0.10537422815186737</v>
      </c>
      <c r="E75" s="51">
        <v>0.15767490428123912</v>
      </c>
      <c r="F75" s="13">
        <f t="shared" si="23"/>
        <v>0.57721238465101365</v>
      </c>
      <c r="G75" s="13">
        <v>0.18062145366117266</v>
      </c>
      <c r="H75" s="13">
        <v>8.0217091406609257E-3</v>
      </c>
      <c r="I75" s="13">
        <v>-4.5340927249069782E-3</v>
      </c>
      <c r="J75" s="13">
        <v>-5.8650865648407248E-3</v>
      </c>
      <c r="K75" s="13">
        <v>1.0462601851065172E-2</v>
      </c>
      <c r="L75" s="13">
        <v>0.53873504161074082</v>
      </c>
      <c r="M75" s="13">
        <v>9.2860019219259387E-3</v>
      </c>
      <c r="N75" s="14">
        <v>2346.7070029000633</v>
      </c>
      <c r="O75" s="1">
        <v>0.20250000000000001</v>
      </c>
      <c r="P75" s="36">
        <v>3</v>
      </c>
      <c r="Q75" s="11">
        <f t="shared" si="24"/>
        <v>0</v>
      </c>
      <c r="R75" s="31">
        <f t="shared" si="25"/>
        <v>0</v>
      </c>
      <c r="S75" s="31">
        <f t="shared" si="26"/>
        <v>0</v>
      </c>
      <c r="T75" s="31">
        <f t="shared" si="27"/>
        <v>0</v>
      </c>
      <c r="U75" s="31">
        <f t="shared" si="28"/>
        <v>0</v>
      </c>
      <c r="V75" s="31">
        <f t="shared" si="29"/>
        <v>0.5</v>
      </c>
      <c r="W75" s="31">
        <f t="shared" si="30"/>
        <v>0</v>
      </c>
      <c r="X75" s="35">
        <f t="shared" si="31"/>
        <v>0</v>
      </c>
      <c r="Y75" s="35">
        <f t="shared" si="32"/>
        <v>1</v>
      </c>
      <c r="Z75" s="35">
        <f t="shared" si="33"/>
        <v>1</v>
      </c>
      <c r="AA75" s="36">
        <f t="shared" si="34"/>
        <v>2</v>
      </c>
      <c r="AB75" s="11">
        <f t="shared" si="35"/>
        <v>1</v>
      </c>
      <c r="AC75" s="36">
        <f t="shared" si="36"/>
        <v>0</v>
      </c>
      <c r="AD75" s="36">
        <f t="shared" si="37"/>
        <v>1</v>
      </c>
      <c r="AE75">
        <f t="shared" si="38"/>
        <v>0</v>
      </c>
      <c r="AF75">
        <f t="shared" si="39"/>
        <v>0</v>
      </c>
      <c r="AG75">
        <f t="shared" si="40"/>
        <v>0</v>
      </c>
      <c r="AH75">
        <f t="shared" si="41"/>
        <v>0</v>
      </c>
      <c r="AI75">
        <f t="shared" si="42"/>
        <v>0</v>
      </c>
      <c r="AJ75">
        <f>IF(N75&lt;1803,1,0)</f>
        <v>0</v>
      </c>
      <c r="AK75">
        <f>IF(N75&gt;2983,1,0)</f>
        <v>0</v>
      </c>
      <c r="AL75">
        <f t="shared" si="43"/>
        <v>0</v>
      </c>
      <c r="AM75" s="31">
        <f t="shared" si="45"/>
        <v>8.5</v>
      </c>
      <c r="AN75" s="5">
        <f t="shared" si="44"/>
        <v>0</v>
      </c>
      <c r="AS75" s="14"/>
      <c r="AT75" s="14"/>
    </row>
    <row r="76" spans="1:50" x14ac:dyDescent="0.25">
      <c r="A76" t="s">
        <v>72</v>
      </c>
      <c r="B76" s="13">
        <v>0</v>
      </c>
      <c r="C76" s="13">
        <v>0.34396701823203313</v>
      </c>
      <c r="D76" s="51">
        <v>7.6210298797206158E-2</v>
      </c>
      <c r="E76" s="51">
        <v>-7.6110232753617391E-2</v>
      </c>
      <c r="F76" s="13">
        <f t="shared" si="23"/>
        <v>0.40638941701523001</v>
      </c>
      <c r="G76" s="13">
        <v>0.37338875593063781</v>
      </c>
      <c r="H76" s="13">
        <v>5.1004747483015471E-2</v>
      </c>
      <c r="I76" s="13">
        <v>4.560968741199662E-2</v>
      </c>
      <c r="J76" s="13">
        <v>-2.8108551644085097E-2</v>
      </c>
      <c r="K76" s="13">
        <v>1.0141693517721696E-2</v>
      </c>
      <c r="L76" s="13">
        <v>0.62665956788288724</v>
      </c>
      <c r="M76" s="13">
        <v>-3.308603472377835E-2</v>
      </c>
      <c r="N76" s="14">
        <v>1492.5110991785498</v>
      </c>
      <c r="O76" s="1">
        <v>0.21250000000000002</v>
      </c>
      <c r="P76" s="36">
        <v>2</v>
      </c>
      <c r="Q76" s="11">
        <f t="shared" si="24"/>
        <v>0</v>
      </c>
      <c r="R76" s="31">
        <f t="shared" si="25"/>
        <v>0</v>
      </c>
      <c r="S76" s="31">
        <f t="shared" si="26"/>
        <v>0</v>
      </c>
      <c r="T76" s="31">
        <f t="shared" si="27"/>
        <v>0</v>
      </c>
      <c r="U76" s="31">
        <f t="shared" si="28"/>
        <v>0</v>
      </c>
      <c r="V76" s="31">
        <f t="shared" si="29"/>
        <v>0</v>
      </c>
      <c r="W76" s="31">
        <f t="shared" si="30"/>
        <v>0</v>
      </c>
      <c r="X76" s="35">
        <f t="shared" si="31"/>
        <v>0</v>
      </c>
      <c r="Y76" s="35">
        <f t="shared" si="32"/>
        <v>0</v>
      </c>
      <c r="Z76" s="35">
        <f t="shared" si="33"/>
        <v>1</v>
      </c>
      <c r="AA76" s="36">
        <f t="shared" si="34"/>
        <v>1</v>
      </c>
      <c r="AB76" s="11">
        <f t="shared" si="35"/>
        <v>1</v>
      </c>
      <c r="AC76" s="36">
        <f t="shared" si="36"/>
        <v>0</v>
      </c>
      <c r="AD76" s="36">
        <f t="shared" si="37"/>
        <v>1</v>
      </c>
      <c r="AE76">
        <f t="shared" si="38"/>
        <v>0</v>
      </c>
      <c r="AF76">
        <f t="shared" si="39"/>
        <v>0</v>
      </c>
      <c r="AG76">
        <f t="shared" si="40"/>
        <v>0</v>
      </c>
      <c r="AH76">
        <f t="shared" si="41"/>
        <v>0</v>
      </c>
      <c r="AI76">
        <f t="shared" si="42"/>
        <v>1</v>
      </c>
      <c r="AJ76">
        <f>IF(N76&lt;1378,1,0)</f>
        <v>0</v>
      </c>
      <c r="AK76">
        <f>IF(N76&gt;2135,1,0)</f>
        <v>0</v>
      </c>
      <c r="AL76">
        <f t="shared" si="43"/>
        <v>0</v>
      </c>
      <c r="AM76" s="31">
        <f t="shared" si="45"/>
        <v>8</v>
      </c>
      <c r="AN76" s="5">
        <f t="shared" si="44"/>
        <v>0</v>
      </c>
      <c r="AS76" s="14"/>
      <c r="AT76" s="14"/>
    </row>
    <row r="77" spans="1:50" x14ac:dyDescent="0.25">
      <c r="A77" t="s">
        <v>73</v>
      </c>
      <c r="B77" s="13">
        <v>0</v>
      </c>
      <c r="C77" s="13">
        <v>0.23359760808949509</v>
      </c>
      <c r="D77" s="51">
        <v>8.0945342157422648E-2</v>
      </c>
      <c r="E77" s="51">
        <v>4.6040917794873515E-2</v>
      </c>
      <c r="F77" s="13">
        <f t="shared" si="23"/>
        <v>0.21108240669197434</v>
      </c>
      <c r="G77" s="13">
        <v>0.53329328249328745</v>
      </c>
      <c r="H77" s="13">
        <v>1.0774012135563119E-2</v>
      </c>
      <c r="I77" s="13">
        <v>7.73633257403189E-2</v>
      </c>
      <c r="J77" s="13">
        <v>-0.11373332885410017</v>
      </c>
      <c r="K77" s="13">
        <v>-1.6238619948264858E-2</v>
      </c>
      <c r="L77" s="13">
        <v>0.72171265439865862</v>
      </c>
      <c r="M77" s="13">
        <v>4.9969429610480951E-3</v>
      </c>
      <c r="N77" s="14">
        <v>1615.0106500323304</v>
      </c>
      <c r="O77" s="1">
        <v>0.3075</v>
      </c>
      <c r="P77" s="36">
        <v>1</v>
      </c>
      <c r="Q77" s="11">
        <f t="shared" si="24"/>
        <v>0</v>
      </c>
      <c r="R77" s="31">
        <f t="shared" si="25"/>
        <v>0</v>
      </c>
      <c r="S77" s="31">
        <f t="shared" si="26"/>
        <v>0</v>
      </c>
      <c r="T77" s="31">
        <f t="shared" si="27"/>
        <v>0</v>
      </c>
      <c r="U77" s="31">
        <f t="shared" si="28"/>
        <v>0</v>
      </c>
      <c r="V77" s="31">
        <f t="shared" si="29"/>
        <v>0</v>
      </c>
      <c r="W77" s="31">
        <f t="shared" si="30"/>
        <v>0</v>
      </c>
      <c r="X77" s="35">
        <f t="shared" si="31"/>
        <v>0</v>
      </c>
      <c r="Y77" s="35">
        <f t="shared" si="32"/>
        <v>0</v>
      </c>
      <c r="Z77" s="35">
        <f t="shared" si="33"/>
        <v>1</v>
      </c>
      <c r="AA77" s="36">
        <f t="shared" si="34"/>
        <v>1</v>
      </c>
      <c r="AB77" s="11">
        <f t="shared" si="35"/>
        <v>1</v>
      </c>
      <c r="AC77" s="36">
        <f t="shared" si="36"/>
        <v>0</v>
      </c>
      <c r="AD77" s="36">
        <f t="shared" si="37"/>
        <v>1</v>
      </c>
      <c r="AE77">
        <f t="shared" si="38"/>
        <v>0</v>
      </c>
      <c r="AF77">
        <f t="shared" si="39"/>
        <v>1</v>
      </c>
      <c r="AG77">
        <f t="shared" si="40"/>
        <v>0</v>
      </c>
      <c r="AH77">
        <f t="shared" si="41"/>
        <v>1</v>
      </c>
      <c r="AI77">
        <f t="shared" si="42"/>
        <v>0</v>
      </c>
      <c r="AJ77">
        <f>IF(N77&lt;1228,1,0)</f>
        <v>0</v>
      </c>
      <c r="AK77">
        <f>IF(N77&gt;1752,1,0)</f>
        <v>0</v>
      </c>
      <c r="AL77">
        <f t="shared" si="43"/>
        <v>1</v>
      </c>
      <c r="AM77" s="31">
        <f t="shared" si="45"/>
        <v>6</v>
      </c>
      <c r="AN77" s="5">
        <f t="shared" si="44"/>
        <v>0</v>
      </c>
      <c r="AS77" s="14"/>
      <c r="AT77" s="14"/>
    </row>
    <row r="78" spans="1:50" x14ac:dyDescent="0.25">
      <c r="A78" t="s">
        <v>74</v>
      </c>
      <c r="B78" s="13">
        <v>0</v>
      </c>
      <c r="C78" s="13">
        <v>-0.2885171289747217</v>
      </c>
      <c r="D78" s="51">
        <v>0.13856940771265144</v>
      </c>
      <c r="E78" s="51">
        <v>6.5932714189064517E-2</v>
      </c>
      <c r="F78" s="13">
        <f t="shared" si="23"/>
        <v>-0.31804169998154869</v>
      </c>
      <c r="G78" s="13">
        <v>0.85025467864705551</v>
      </c>
      <c r="H78" s="13">
        <v>2.4298672433471495E-2</v>
      </c>
      <c r="I78" s="13">
        <v>-3.5549785155646234E-3</v>
      </c>
      <c r="J78" s="13">
        <v>-4.7481394919736762E-2</v>
      </c>
      <c r="K78" s="13">
        <v>1.1470570145765422E-2</v>
      </c>
      <c r="L78" s="13">
        <v>0.58450316742773389</v>
      </c>
      <c r="M78" s="13">
        <v>3.8001550426560476E-2</v>
      </c>
      <c r="N78" s="14">
        <v>1884.2217655367231</v>
      </c>
      <c r="O78" s="1">
        <v>0.28500000000000003</v>
      </c>
      <c r="P78" s="36">
        <v>3</v>
      </c>
      <c r="Q78" s="11">
        <f t="shared" si="24"/>
        <v>0</v>
      </c>
      <c r="R78" s="31">
        <f t="shared" si="25"/>
        <v>0</v>
      </c>
      <c r="S78" s="31">
        <f t="shared" si="26"/>
        <v>0</v>
      </c>
      <c r="T78" s="31">
        <f t="shared" si="27"/>
        <v>0</v>
      </c>
      <c r="U78" s="31">
        <f t="shared" si="28"/>
        <v>0</v>
      </c>
      <c r="V78" s="31">
        <f t="shared" si="29"/>
        <v>0</v>
      </c>
      <c r="W78" s="31">
        <f t="shared" si="30"/>
        <v>0</v>
      </c>
      <c r="X78" s="35">
        <f t="shared" si="31"/>
        <v>0</v>
      </c>
      <c r="Y78" s="35">
        <f t="shared" si="32"/>
        <v>1</v>
      </c>
      <c r="Z78" s="35">
        <f t="shared" si="33"/>
        <v>1</v>
      </c>
      <c r="AA78" s="36">
        <f t="shared" si="34"/>
        <v>2</v>
      </c>
      <c r="AB78" s="11">
        <f t="shared" si="35"/>
        <v>1</v>
      </c>
      <c r="AC78" s="36">
        <f t="shared" si="36"/>
        <v>0</v>
      </c>
      <c r="AD78" s="36">
        <f t="shared" si="37"/>
        <v>1</v>
      </c>
      <c r="AE78">
        <f t="shared" si="38"/>
        <v>0</v>
      </c>
      <c r="AF78">
        <f t="shared" si="39"/>
        <v>0</v>
      </c>
      <c r="AG78">
        <f t="shared" si="40"/>
        <v>0</v>
      </c>
      <c r="AH78">
        <f t="shared" si="41"/>
        <v>0</v>
      </c>
      <c r="AI78">
        <f t="shared" si="42"/>
        <v>0</v>
      </c>
      <c r="AJ78">
        <f>IF(N78&lt;1803,1,0)</f>
        <v>0</v>
      </c>
      <c r="AK78">
        <f>IF(N78&gt;2983,1,0)</f>
        <v>0</v>
      </c>
      <c r="AL78">
        <f t="shared" si="43"/>
        <v>1</v>
      </c>
      <c r="AM78" s="31">
        <f t="shared" si="45"/>
        <v>8</v>
      </c>
      <c r="AN78" s="5">
        <f t="shared" si="44"/>
        <v>0</v>
      </c>
      <c r="AS78" s="14"/>
      <c r="AT78" s="14"/>
    </row>
    <row r="79" spans="1:50" x14ac:dyDescent="0.25">
      <c r="A79" t="s">
        <v>75</v>
      </c>
      <c r="B79" s="13">
        <v>0.12763836924267835</v>
      </c>
      <c r="C79" s="13">
        <v>0.77890569610137328</v>
      </c>
      <c r="D79" s="51">
        <v>6.591560147371614E-2</v>
      </c>
      <c r="E79" s="51">
        <v>0.18741112008163632</v>
      </c>
      <c r="F79" s="13">
        <f t="shared" si="23"/>
        <v>0.65562778422107382</v>
      </c>
      <c r="G79" s="13">
        <v>0.21723326022448716</v>
      </c>
      <c r="H79" s="13">
        <v>-2.3771230208328421E-2</v>
      </c>
      <c r="I79" s="13">
        <v>7.4748538891815288E-3</v>
      </c>
      <c r="J79" s="13">
        <v>-7.0407239077247153E-3</v>
      </c>
      <c r="K79" s="13">
        <v>2.982574413238856E-2</v>
      </c>
      <c r="L79" s="13">
        <v>0.64086805939185987</v>
      </c>
      <c r="M79" s="13">
        <v>2.7192322048422185E-3</v>
      </c>
      <c r="N79" s="14">
        <v>2778.7686410372589</v>
      </c>
      <c r="O79" s="1">
        <v>0.23249999999999998</v>
      </c>
      <c r="P79" s="36">
        <v>3</v>
      </c>
      <c r="Q79" s="11">
        <f t="shared" si="24"/>
        <v>0</v>
      </c>
      <c r="R79" s="31">
        <f t="shared" si="25"/>
        <v>0</v>
      </c>
      <c r="S79" s="31">
        <f t="shared" si="26"/>
        <v>0</v>
      </c>
      <c r="T79" s="31">
        <f t="shared" si="27"/>
        <v>0</v>
      </c>
      <c r="U79" s="31">
        <f t="shared" si="28"/>
        <v>0</v>
      </c>
      <c r="V79" s="31">
        <f t="shared" si="29"/>
        <v>0</v>
      </c>
      <c r="W79" s="31">
        <f t="shared" si="30"/>
        <v>0</v>
      </c>
      <c r="X79" s="35">
        <f t="shared" si="31"/>
        <v>1</v>
      </c>
      <c r="Y79" s="35">
        <f t="shared" si="32"/>
        <v>0</v>
      </c>
      <c r="Z79" s="35">
        <f t="shared" si="33"/>
        <v>1</v>
      </c>
      <c r="AA79" s="36">
        <f t="shared" si="34"/>
        <v>2</v>
      </c>
      <c r="AB79" s="11">
        <f t="shared" si="35"/>
        <v>1</v>
      </c>
      <c r="AC79" s="36">
        <f t="shared" si="36"/>
        <v>0</v>
      </c>
      <c r="AD79" s="36">
        <f t="shared" si="37"/>
        <v>1</v>
      </c>
      <c r="AE79">
        <f t="shared" si="38"/>
        <v>0</v>
      </c>
      <c r="AF79">
        <f t="shared" si="39"/>
        <v>0</v>
      </c>
      <c r="AG79">
        <f t="shared" si="40"/>
        <v>0</v>
      </c>
      <c r="AH79">
        <f t="shared" si="41"/>
        <v>0</v>
      </c>
      <c r="AI79">
        <f t="shared" si="42"/>
        <v>0</v>
      </c>
      <c r="AJ79">
        <f>IF(N79&lt;1803,1,0)</f>
        <v>0</v>
      </c>
      <c r="AK79">
        <f>IF(N79&gt;2983,1,0)</f>
        <v>0</v>
      </c>
      <c r="AL79">
        <f t="shared" si="43"/>
        <v>0</v>
      </c>
      <c r="AM79" s="31">
        <f t="shared" si="45"/>
        <v>9</v>
      </c>
      <c r="AN79" s="5">
        <f t="shared" si="44"/>
        <v>0</v>
      </c>
      <c r="AS79" s="14"/>
      <c r="AT79" s="14"/>
    </row>
    <row r="80" spans="1:50" x14ac:dyDescent="0.25">
      <c r="A80" t="s">
        <v>76</v>
      </c>
      <c r="B80" s="13">
        <v>0</v>
      </c>
      <c r="C80" s="13">
        <v>0.86681200219719856</v>
      </c>
      <c r="D80" s="51">
        <v>0.10896731667124417</v>
      </c>
      <c r="E80" s="51">
        <v>0.14005424333974184</v>
      </c>
      <c r="F80" s="13">
        <f t="shared" si="23"/>
        <v>0.78185010985992864</v>
      </c>
      <c r="G80" s="13">
        <v>0.22320717891683839</v>
      </c>
      <c r="H80" s="13">
        <v>4.7538729489412415E-2</v>
      </c>
      <c r="I80" s="13">
        <v>-1.9598363703979174E-2</v>
      </c>
      <c r="J80" s="13">
        <v>-5.6835347432024168E-2</v>
      </c>
      <c r="K80" s="13">
        <v>6.196357456742653E-2</v>
      </c>
      <c r="L80" s="13">
        <v>0.47060517955589681</v>
      </c>
      <c r="M80" s="13">
        <v>2.9114692559251847E-2</v>
      </c>
      <c r="N80" s="14">
        <v>1255.7364029949179</v>
      </c>
      <c r="O80" s="1">
        <v>0.28500000000000003</v>
      </c>
      <c r="P80" s="36">
        <v>1</v>
      </c>
      <c r="Q80" s="11">
        <f t="shared" si="24"/>
        <v>0</v>
      </c>
      <c r="R80" s="31">
        <f t="shared" si="25"/>
        <v>0</v>
      </c>
      <c r="S80" s="31">
        <f t="shared" si="26"/>
        <v>0</v>
      </c>
      <c r="T80" s="31">
        <f t="shared" si="27"/>
        <v>0</v>
      </c>
      <c r="U80" s="31">
        <f t="shared" si="28"/>
        <v>0</v>
      </c>
      <c r="V80" s="31">
        <f t="shared" si="29"/>
        <v>0</v>
      </c>
      <c r="W80" s="31">
        <f t="shared" si="30"/>
        <v>0</v>
      </c>
      <c r="X80" s="35">
        <f t="shared" si="31"/>
        <v>0</v>
      </c>
      <c r="Y80" s="35">
        <f t="shared" si="32"/>
        <v>1</v>
      </c>
      <c r="Z80" s="35">
        <f t="shared" si="33"/>
        <v>1</v>
      </c>
      <c r="AA80" s="36">
        <f t="shared" si="34"/>
        <v>2</v>
      </c>
      <c r="AB80" s="11">
        <f t="shared" si="35"/>
        <v>1</v>
      </c>
      <c r="AC80" s="36">
        <f t="shared" si="36"/>
        <v>0</v>
      </c>
      <c r="AD80" s="36">
        <f t="shared" si="37"/>
        <v>1</v>
      </c>
      <c r="AE80">
        <f t="shared" si="38"/>
        <v>0</v>
      </c>
      <c r="AF80">
        <f t="shared" si="39"/>
        <v>0</v>
      </c>
      <c r="AG80">
        <f t="shared" si="40"/>
        <v>1</v>
      </c>
      <c r="AH80">
        <f t="shared" si="41"/>
        <v>0</v>
      </c>
      <c r="AI80">
        <f t="shared" si="42"/>
        <v>0</v>
      </c>
      <c r="AJ80">
        <f>IF(N80&lt;1228,1,0)</f>
        <v>0</v>
      </c>
      <c r="AK80">
        <f>IF(N80&gt;1752,1,0)</f>
        <v>0</v>
      </c>
      <c r="AL80">
        <f t="shared" si="43"/>
        <v>1</v>
      </c>
      <c r="AM80" s="31">
        <f t="shared" si="45"/>
        <v>7</v>
      </c>
      <c r="AN80" s="5">
        <f t="shared" si="44"/>
        <v>0</v>
      </c>
      <c r="AS80" s="14"/>
      <c r="AT80" s="14"/>
    </row>
    <row r="81" spans="1:50" x14ac:dyDescent="0.25">
      <c r="A81" t="s">
        <v>77</v>
      </c>
      <c r="B81" s="13">
        <v>6.1412763783173639E-2</v>
      </c>
      <c r="C81" s="13">
        <v>0.52310632455232531</v>
      </c>
      <c r="D81" s="51">
        <v>0.10018925415720052</v>
      </c>
      <c r="E81" s="51">
        <v>9.1530567226457651E-2</v>
      </c>
      <c r="F81" s="13">
        <f t="shared" si="23"/>
        <v>0.47105763799266898</v>
      </c>
      <c r="G81" s="13">
        <v>0.53919178346350793</v>
      </c>
      <c r="H81" s="13">
        <v>-5.7346872307356151E-3</v>
      </c>
      <c r="I81" s="13">
        <v>-1.197904522731308E-3</v>
      </c>
      <c r="J81" s="13">
        <v>-1.1105796784740919E-2</v>
      </c>
      <c r="K81" s="13">
        <v>8.0288705361376486E-3</v>
      </c>
      <c r="L81" s="13">
        <v>0.47984921061166974</v>
      </c>
      <c r="M81" s="13">
        <v>3.1127109246492302E-2</v>
      </c>
      <c r="N81" s="14">
        <v>2457.3843588401196</v>
      </c>
      <c r="O81" s="1">
        <v>0.20250000000000001</v>
      </c>
      <c r="P81" s="36">
        <v>3</v>
      </c>
      <c r="Q81" s="11">
        <f t="shared" si="24"/>
        <v>0</v>
      </c>
      <c r="R81" s="31">
        <f t="shared" si="25"/>
        <v>0</v>
      </c>
      <c r="S81" s="31">
        <f t="shared" si="26"/>
        <v>0</v>
      </c>
      <c r="T81" s="31">
        <f t="shared" si="27"/>
        <v>0</v>
      </c>
      <c r="U81" s="31">
        <f t="shared" si="28"/>
        <v>0</v>
      </c>
      <c r="V81" s="31">
        <f t="shared" si="29"/>
        <v>0</v>
      </c>
      <c r="W81" s="31">
        <f t="shared" si="30"/>
        <v>0</v>
      </c>
      <c r="X81" s="35">
        <f t="shared" si="31"/>
        <v>1</v>
      </c>
      <c r="Y81" s="35">
        <f t="shared" si="32"/>
        <v>1</v>
      </c>
      <c r="Z81" s="35">
        <f t="shared" si="33"/>
        <v>1</v>
      </c>
      <c r="AA81" s="36">
        <f t="shared" si="34"/>
        <v>3</v>
      </c>
      <c r="AB81" s="11">
        <f t="shared" si="35"/>
        <v>1</v>
      </c>
      <c r="AC81" s="36">
        <f t="shared" si="36"/>
        <v>0</v>
      </c>
      <c r="AD81" s="36">
        <f t="shared" si="37"/>
        <v>1</v>
      </c>
      <c r="AE81">
        <f t="shared" si="38"/>
        <v>0</v>
      </c>
      <c r="AF81">
        <f t="shared" si="39"/>
        <v>0</v>
      </c>
      <c r="AG81">
        <f t="shared" si="40"/>
        <v>0</v>
      </c>
      <c r="AH81">
        <f t="shared" si="41"/>
        <v>0</v>
      </c>
      <c r="AI81">
        <f t="shared" si="42"/>
        <v>0</v>
      </c>
      <c r="AJ81">
        <f>IF(N81&lt;1803,1,0)</f>
        <v>0</v>
      </c>
      <c r="AK81">
        <f>IF(N81&gt;2983,1,0)</f>
        <v>0</v>
      </c>
      <c r="AL81">
        <f t="shared" si="43"/>
        <v>0</v>
      </c>
      <c r="AM81" s="31">
        <f t="shared" si="45"/>
        <v>9</v>
      </c>
      <c r="AN81" s="5">
        <f t="shared" si="44"/>
        <v>0</v>
      </c>
      <c r="AS81" s="14"/>
      <c r="AT81" s="14"/>
    </row>
    <row r="82" spans="1:50" x14ac:dyDescent="0.25">
      <c r="A82" t="s">
        <v>78</v>
      </c>
      <c r="B82" s="13">
        <v>0</v>
      </c>
      <c r="C82" s="13">
        <v>-1.218818558543918E-2</v>
      </c>
      <c r="D82" s="51">
        <v>0.17894964925110371</v>
      </c>
      <c r="E82" s="51">
        <v>0.22688984588716449</v>
      </c>
      <c r="F82" s="13">
        <f t="shared" si="23"/>
        <v>-0.14953711979632187</v>
      </c>
      <c r="G82" s="13">
        <v>0.72476212138443463</v>
      </c>
      <c r="H82" s="13">
        <v>3.2125859333685877E-2</v>
      </c>
      <c r="I82" s="13">
        <v>3.3345139907908716E-2</v>
      </c>
      <c r="J82" s="13">
        <v>-6.0209636792069553E-2</v>
      </c>
      <c r="K82" s="13">
        <v>-7.9290918447496011E-3</v>
      </c>
      <c r="L82" s="13">
        <v>0.72812602198824328</v>
      </c>
      <c r="M82" s="13">
        <v>2.3271431106854052E-2</v>
      </c>
      <c r="N82" s="14">
        <v>1296.0917325102882</v>
      </c>
      <c r="O82" s="1">
        <v>0.33750000000000002</v>
      </c>
      <c r="P82" s="36">
        <v>1</v>
      </c>
      <c r="Q82" s="11">
        <f t="shared" si="24"/>
        <v>0</v>
      </c>
      <c r="R82" s="31">
        <f t="shared" si="25"/>
        <v>0</v>
      </c>
      <c r="S82" s="31">
        <f t="shared" si="26"/>
        <v>0</v>
      </c>
      <c r="T82" s="31">
        <f t="shared" si="27"/>
        <v>0</v>
      </c>
      <c r="U82" s="31">
        <f t="shared" si="28"/>
        <v>0</v>
      </c>
      <c r="V82" s="31">
        <f t="shared" si="29"/>
        <v>0</v>
      </c>
      <c r="W82" s="31">
        <f t="shared" si="30"/>
        <v>0</v>
      </c>
      <c r="X82" s="35">
        <f t="shared" si="31"/>
        <v>0</v>
      </c>
      <c r="Y82" s="35">
        <f t="shared" si="32"/>
        <v>0</v>
      </c>
      <c r="Z82" s="35">
        <f t="shared" si="33"/>
        <v>1</v>
      </c>
      <c r="AA82" s="36">
        <f t="shared" si="34"/>
        <v>1</v>
      </c>
      <c r="AB82" s="11">
        <f t="shared" si="35"/>
        <v>1</v>
      </c>
      <c r="AC82" s="36">
        <f t="shared" si="36"/>
        <v>0</v>
      </c>
      <c r="AD82" s="36">
        <f t="shared" si="37"/>
        <v>1</v>
      </c>
      <c r="AE82">
        <f t="shared" si="38"/>
        <v>0</v>
      </c>
      <c r="AF82">
        <f t="shared" si="39"/>
        <v>1</v>
      </c>
      <c r="AG82">
        <f t="shared" si="40"/>
        <v>0</v>
      </c>
      <c r="AH82">
        <f t="shared" si="41"/>
        <v>1</v>
      </c>
      <c r="AI82">
        <f t="shared" si="42"/>
        <v>0</v>
      </c>
      <c r="AJ82">
        <f>IF(N82&lt;1228,1,0)</f>
        <v>0</v>
      </c>
      <c r="AK82">
        <f>IF(N82&gt;1752,1,0)</f>
        <v>0</v>
      </c>
      <c r="AL82">
        <f t="shared" si="43"/>
        <v>1</v>
      </c>
      <c r="AM82" s="31">
        <f t="shared" si="45"/>
        <v>6</v>
      </c>
      <c r="AN82" s="5">
        <f t="shared" si="44"/>
        <v>0</v>
      </c>
      <c r="AS82" s="14"/>
      <c r="AT82" s="14"/>
    </row>
    <row r="83" spans="1:50" x14ac:dyDescent="0.25">
      <c r="A83" t="s">
        <v>79</v>
      </c>
      <c r="B83" s="13">
        <v>0</v>
      </c>
      <c r="C83" s="13">
        <v>1.2887604467702882E-3</v>
      </c>
      <c r="D83" s="51">
        <v>4.1201280949777395E-2</v>
      </c>
      <c r="E83" s="51">
        <v>-6.0923221120049989E-3</v>
      </c>
      <c r="F83" s="13">
        <f t="shared" si="23"/>
        <v>1.0497539639147076E-2</v>
      </c>
      <c r="G83" s="13">
        <v>0.82171089576523781</v>
      </c>
      <c r="H83" s="13">
        <v>2.6250436537192969E-2</v>
      </c>
      <c r="I83" s="13">
        <v>-1.552369830467523E-2</v>
      </c>
      <c r="J83" s="13">
        <v>-1.5699445442474421E-2</v>
      </c>
      <c r="K83" s="13">
        <v>1.3927399828165274E-2</v>
      </c>
      <c r="L83" s="13">
        <v>0.58916687890573372</v>
      </c>
      <c r="M83" s="13">
        <v>1.9282827644076423E-2</v>
      </c>
      <c r="N83" s="14">
        <v>1269.1216502235525</v>
      </c>
      <c r="O83" s="1">
        <v>0.21749999999999997</v>
      </c>
      <c r="P83" s="36">
        <v>1</v>
      </c>
      <c r="Q83" s="11">
        <f t="shared" si="24"/>
        <v>0</v>
      </c>
      <c r="R83" s="31">
        <f t="shared" si="25"/>
        <v>0</v>
      </c>
      <c r="S83" s="31">
        <f t="shared" si="26"/>
        <v>0</v>
      </c>
      <c r="T83" s="31">
        <f t="shared" si="27"/>
        <v>0</v>
      </c>
      <c r="U83" s="31">
        <f t="shared" si="28"/>
        <v>0</v>
      </c>
      <c r="V83" s="31">
        <f t="shared" si="29"/>
        <v>0</v>
      </c>
      <c r="W83" s="31">
        <f t="shared" si="30"/>
        <v>0</v>
      </c>
      <c r="X83" s="35">
        <f t="shared" si="31"/>
        <v>0</v>
      </c>
      <c r="Y83" s="35">
        <f t="shared" si="32"/>
        <v>1</v>
      </c>
      <c r="Z83" s="35">
        <f t="shared" si="33"/>
        <v>1</v>
      </c>
      <c r="AA83" s="36">
        <f t="shared" si="34"/>
        <v>2</v>
      </c>
      <c r="AB83" s="11">
        <f t="shared" si="35"/>
        <v>1</v>
      </c>
      <c r="AC83" s="36">
        <f t="shared" si="36"/>
        <v>0</v>
      </c>
      <c r="AD83" s="36">
        <f t="shared" si="37"/>
        <v>1</v>
      </c>
      <c r="AE83">
        <f t="shared" si="38"/>
        <v>0</v>
      </c>
      <c r="AF83">
        <f t="shared" si="39"/>
        <v>0</v>
      </c>
      <c r="AG83">
        <f t="shared" si="40"/>
        <v>0</v>
      </c>
      <c r="AH83">
        <f t="shared" si="41"/>
        <v>0</v>
      </c>
      <c r="AI83">
        <f t="shared" si="42"/>
        <v>0</v>
      </c>
      <c r="AJ83">
        <f>IF(N83&lt;1228,1,0)</f>
        <v>0</v>
      </c>
      <c r="AK83">
        <f>IF(N83&gt;1752,1,0)</f>
        <v>0</v>
      </c>
      <c r="AL83">
        <f t="shared" si="43"/>
        <v>0</v>
      </c>
      <c r="AM83" s="31">
        <f t="shared" si="45"/>
        <v>9</v>
      </c>
      <c r="AN83" s="5">
        <f t="shared" si="44"/>
        <v>0</v>
      </c>
      <c r="AS83" s="14"/>
      <c r="AT83" s="14"/>
    </row>
    <row r="84" spans="1:50" x14ac:dyDescent="0.25">
      <c r="A84" t="s">
        <v>80</v>
      </c>
      <c r="B84" s="13">
        <v>0</v>
      </c>
      <c r="C84" s="13">
        <v>-0.31856806753702083</v>
      </c>
      <c r="D84" s="51">
        <v>0.38309729206070953</v>
      </c>
      <c r="E84" s="51">
        <v>0.33782349956174745</v>
      </c>
      <c r="F84" s="13">
        <f t="shared" si="23"/>
        <v>-0.5090728421829589</v>
      </c>
      <c r="G84" s="13">
        <v>0.82033260268750596</v>
      </c>
      <c r="H84" s="13">
        <v>-3.2163485501509957E-2</v>
      </c>
      <c r="I84" s="13">
        <v>0.14151600903525935</v>
      </c>
      <c r="J84" s="13">
        <v>1.705032984269041E-2</v>
      </c>
      <c r="K84" s="13">
        <v>2.4113115283480185E-2</v>
      </c>
      <c r="L84" s="13">
        <v>0.61722250247099952</v>
      </c>
      <c r="M84" s="13">
        <v>5.1575898042612783E-2</v>
      </c>
      <c r="N84" s="14">
        <v>1841.2065064440901</v>
      </c>
      <c r="O84" s="1">
        <v>0.26250000000000001</v>
      </c>
      <c r="P84" s="36">
        <v>1</v>
      </c>
      <c r="Q84" s="11">
        <f t="shared" si="24"/>
        <v>0</v>
      </c>
      <c r="R84" s="31">
        <f t="shared" si="25"/>
        <v>0</v>
      </c>
      <c r="S84" s="31">
        <f t="shared" si="26"/>
        <v>0</v>
      </c>
      <c r="T84" s="31">
        <f t="shared" si="27"/>
        <v>0</v>
      </c>
      <c r="U84" s="31">
        <f t="shared" si="28"/>
        <v>0</v>
      </c>
      <c r="V84" s="31">
        <f t="shared" si="29"/>
        <v>0</v>
      </c>
      <c r="W84" s="31">
        <f t="shared" si="30"/>
        <v>0</v>
      </c>
      <c r="X84" s="35">
        <f t="shared" si="31"/>
        <v>1</v>
      </c>
      <c r="Y84" s="35">
        <f t="shared" si="32"/>
        <v>0</v>
      </c>
      <c r="Z84" s="35">
        <f t="shared" si="33"/>
        <v>0</v>
      </c>
      <c r="AA84" s="36">
        <f t="shared" si="34"/>
        <v>1</v>
      </c>
      <c r="AB84" s="11">
        <f t="shared" si="35"/>
        <v>1</v>
      </c>
      <c r="AC84" s="36">
        <f t="shared" si="36"/>
        <v>0</v>
      </c>
      <c r="AD84" s="36">
        <f t="shared" si="37"/>
        <v>1</v>
      </c>
      <c r="AE84">
        <f t="shared" si="38"/>
        <v>0</v>
      </c>
      <c r="AF84">
        <f t="shared" si="39"/>
        <v>0</v>
      </c>
      <c r="AG84">
        <f t="shared" si="40"/>
        <v>0</v>
      </c>
      <c r="AH84">
        <f t="shared" si="41"/>
        <v>0</v>
      </c>
      <c r="AI84">
        <f t="shared" si="42"/>
        <v>0</v>
      </c>
      <c r="AJ84">
        <f>IF(N84&lt;1228,1,0)</f>
        <v>0</v>
      </c>
      <c r="AK84">
        <f>IF(N84&gt;1752,1,0)</f>
        <v>1</v>
      </c>
      <c r="AL84">
        <f t="shared" si="43"/>
        <v>1</v>
      </c>
      <c r="AM84" s="31">
        <f t="shared" si="45"/>
        <v>7</v>
      </c>
      <c r="AN84" s="5">
        <f t="shared" si="44"/>
        <v>0</v>
      </c>
      <c r="AS84" s="14"/>
      <c r="AT84" s="14"/>
    </row>
    <row r="85" spans="1:50" x14ac:dyDescent="0.25">
      <c r="A85" t="s">
        <v>81</v>
      </c>
      <c r="B85" s="13">
        <v>0</v>
      </c>
      <c r="C85" s="13">
        <v>0.65421897346257751</v>
      </c>
      <c r="D85" s="51">
        <v>0.19827018682890285</v>
      </c>
      <c r="E85" s="51">
        <v>0.14932691652856916</v>
      </c>
      <c r="F85" s="13">
        <f t="shared" si="23"/>
        <v>0.57348255431204742</v>
      </c>
      <c r="G85" s="13">
        <v>0.32814780775260854</v>
      </c>
      <c r="H85" s="13">
        <v>5.0504802979807882E-2</v>
      </c>
      <c r="I85" s="13">
        <v>5.7694719678916345E-2</v>
      </c>
      <c r="J85" s="13">
        <v>7.0372976776917663E-4</v>
      </c>
      <c r="K85" s="13">
        <v>-3.2575877959637694E-3</v>
      </c>
      <c r="L85" s="13">
        <v>0.70419125890518997</v>
      </c>
      <c r="M85" s="13">
        <v>9.6371957814268931E-3</v>
      </c>
      <c r="N85" s="14">
        <v>1263.7733094486925</v>
      </c>
      <c r="O85" s="1">
        <v>0.2</v>
      </c>
      <c r="P85" s="36">
        <v>2</v>
      </c>
      <c r="Q85" s="11">
        <f t="shared" si="24"/>
        <v>0</v>
      </c>
      <c r="R85" s="31">
        <f t="shared" si="25"/>
        <v>0</v>
      </c>
      <c r="S85" s="31">
        <f t="shared" si="26"/>
        <v>0</v>
      </c>
      <c r="T85" s="31">
        <f t="shared" si="27"/>
        <v>0</v>
      </c>
      <c r="U85" s="31">
        <f t="shared" si="28"/>
        <v>0</v>
      </c>
      <c r="V85" s="31">
        <f t="shared" si="29"/>
        <v>0</v>
      </c>
      <c r="W85" s="31">
        <f t="shared" si="30"/>
        <v>0</v>
      </c>
      <c r="X85" s="35">
        <f t="shared" si="31"/>
        <v>0</v>
      </c>
      <c r="Y85" s="35">
        <f t="shared" si="32"/>
        <v>0</v>
      </c>
      <c r="Z85" s="35">
        <f t="shared" si="33"/>
        <v>0</v>
      </c>
      <c r="AA85" s="36">
        <f t="shared" si="34"/>
        <v>0</v>
      </c>
      <c r="AB85" s="11">
        <f t="shared" si="35"/>
        <v>0</v>
      </c>
      <c r="AC85" s="36">
        <f t="shared" si="36"/>
        <v>0</v>
      </c>
      <c r="AD85" s="36">
        <f t="shared" si="37"/>
        <v>0</v>
      </c>
      <c r="AE85">
        <f t="shared" si="38"/>
        <v>0</v>
      </c>
      <c r="AF85">
        <f t="shared" si="39"/>
        <v>1</v>
      </c>
      <c r="AG85">
        <f t="shared" si="40"/>
        <v>0</v>
      </c>
      <c r="AH85">
        <f t="shared" si="41"/>
        <v>1</v>
      </c>
      <c r="AI85">
        <f t="shared" si="42"/>
        <v>0</v>
      </c>
      <c r="AJ85">
        <f>IF(N85&lt;1378,1,0)</f>
        <v>1</v>
      </c>
      <c r="AK85">
        <f>IF(N85&gt;2135,1,0)</f>
        <v>0</v>
      </c>
      <c r="AL85">
        <f t="shared" si="43"/>
        <v>0</v>
      </c>
      <c r="AM85" s="31">
        <f t="shared" si="45"/>
        <v>7</v>
      </c>
      <c r="AN85" s="5">
        <f t="shared" si="44"/>
        <v>0</v>
      </c>
      <c r="AS85" s="14"/>
      <c r="AT85" s="14"/>
    </row>
    <row r="86" spans="1:50" x14ac:dyDescent="0.25">
      <c r="A86" t="s">
        <v>82</v>
      </c>
      <c r="B86" s="13">
        <v>0</v>
      </c>
      <c r="C86" s="13">
        <v>0.35866890665037587</v>
      </c>
      <c r="D86" s="51">
        <v>0.28140643825620665</v>
      </c>
      <c r="E86" s="51">
        <v>0.38654991600061089</v>
      </c>
      <c r="F86" s="13">
        <f t="shared" si="23"/>
        <v>0.12185273804069308</v>
      </c>
      <c r="G86" s="13">
        <v>0.53027955476554856</v>
      </c>
      <c r="H86" s="13">
        <v>4.3152244632400784E-2</v>
      </c>
      <c r="I86" s="13">
        <v>7.5100985619647759E-2</v>
      </c>
      <c r="J86" s="13">
        <v>-3.3243394593493868E-2</v>
      </c>
      <c r="K86" s="13">
        <v>-1.391505031478559E-3</v>
      </c>
      <c r="L86" s="13">
        <v>0.67619773915871195</v>
      </c>
      <c r="M86" s="13">
        <v>2.059056413763144E-2</v>
      </c>
      <c r="N86" s="14">
        <v>1458.9290714678827</v>
      </c>
      <c r="O86" s="1">
        <v>0.22749999999999998</v>
      </c>
      <c r="P86" s="36">
        <v>1</v>
      </c>
      <c r="Q86" s="11">
        <f t="shared" si="24"/>
        <v>0</v>
      </c>
      <c r="R86" s="31">
        <f t="shared" si="25"/>
        <v>0</v>
      </c>
      <c r="S86" s="31">
        <f t="shared" si="26"/>
        <v>0</v>
      </c>
      <c r="T86" s="31">
        <f t="shared" si="27"/>
        <v>0</v>
      </c>
      <c r="U86" s="31">
        <f t="shared" si="28"/>
        <v>0</v>
      </c>
      <c r="V86" s="31">
        <f t="shared" si="29"/>
        <v>0</v>
      </c>
      <c r="W86" s="31">
        <f t="shared" si="30"/>
        <v>0</v>
      </c>
      <c r="X86" s="35">
        <f t="shared" si="31"/>
        <v>0</v>
      </c>
      <c r="Y86" s="35">
        <f t="shared" si="32"/>
        <v>0</v>
      </c>
      <c r="Z86" s="35">
        <f t="shared" si="33"/>
        <v>1</v>
      </c>
      <c r="AA86" s="36">
        <f t="shared" si="34"/>
        <v>1</v>
      </c>
      <c r="AB86" s="11">
        <f t="shared" si="35"/>
        <v>1</v>
      </c>
      <c r="AC86" s="36">
        <f t="shared" si="36"/>
        <v>0</v>
      </c>
      <c r="AD86" s="36">
        <f t="shared" si="37"/>
        <v>1</v>
      </c>
      <c r="AE86">
        <f t="shared" si="38"/>
        <v>0</v>
      </c>
      <c r="AF86">
        <f t="shared" si="39"/>
        <v>1</v>
      </c>
      <c r="AG86">
        <f t="shared" si="40"/>
        <v>0</v>
      </c>
      <c r="AH86">
        <f t="shared" si="41"/>
        <v>0</v>
      </c>
      <c r="AI86">
        <f t="shared" si="42"/>
        <v>0</v>
      </c>
      <c r="AJ86">
        <f>IF(N86&lt;1228,1,0)</f>
        <v>0</v>
      </c>
      <c r="AK86">
        <f>IF(N86&gt;1752,1,0)</f>
        <v>0</v>
      </c>
      <c r="AL86">
        <f t="shared" si="43"/>
        <v>0</v>
      </c>
      <c r="AM86" s="31">
        <f t="shared" si="45"/>
        <v>8</v>
      </c>
      <c r="AN86" s="5">
        <f t="shared" si="44"/>
        <v>0</v>
      </c>
      <c r="AS86" s="14"/>
      <c r="AT86" s="14"/>
    </row>
    <row r="87" spans="1:50" x14ac:dyDescent="0.25">
      <c r="A87" t="s">
        <v>83</v>
      </c>
      <c r="B87" s="13">
        <v>0.1202700535149244</v>
      </c>
      <c r="C87" s="13">
        <v>0.45959353698560967</v>
      </c>
      <c r="D87" s="51">
        <v>0.2747286038879071</v>
      </c>
      <c r="E87" s="51">
        <v>-3.0295379954556928E-3</v>
      </c>
      <c r="F87" s="13">
        <f t="shared" si="23"/>
        <v>0.49468164604897752</v>
      </c>
      <c r="G87" s="13">
        <v>0.44709750798349351</v>
      </c>
      <c r="H87" s="13">
        <v>4.2248773362298216E-2</v>
      </c>
      <c r="I87" s="13">
        <v>4.1295370571614864E-2</v>
      </c>
      <c r="J87" s="13">
        <v>3.0939156778591263E-2</v>
      </c>
      <c r="K87" s="13">
        <v>4.5963771774804339E-2</v>
      </c>
      <c r="L87" s="13">
        <v>0.60095110557560671</v>
      </c>
      <c r="M87" s="13">
        <v>6.6536483509589781E-2</v>
      </c>
      <c r="N87" s="14">
        <v>1578.9432937545275</v>
      </c>
      <c r="O87" s="1">
        <v>0.17500000000000002</v>
      </c>
      <c r="P87" s="36">
        <v>2</v>
      </c>
      <c r="Q87" s="11">
        <f t="shared" si="24"/>
        <v>0</v>
      </c>
      <c r="R87" s="31">
        <f t="shared" si="25"/>
        <v>0</v>
      </c>
      <c r="S87" s="31">
        <f t="shared" si="26"/>
        <v>0</v>
      </c>
      <c r="T87" s="31">
        <f t="shared" si="27"/>
        <v>0</v>
      </c>
      <c r="U87" s="31">
        <f t="shared" si="28"/>
        <v>0</v>
      </c>
      <c r="V87" s="31">
        <f t="shared" si="29"/>
        <v>0</v>
      </c>
      <c r="W87" s="31">
        <f t="shared" si="30"/>
        <v>0</v>
      </c>
      <c r="X87" s="35">
        <f t="shared" si="31"/>
        <v>0</v>
      </c>
      <c r="Y87" s="35">
        <f t="shared" si="32"/>
        <v>0</v>
      </c>
      <c r="Z87" s="35">
        <f t="shared" si="33"/>
        <v>0</v>
      </c>
      <c r="AA87" s="36">
        <f t="shared" si="34"/>
        <v>0</v>
      </c>
      <c r="AB87" s="11">
        <f t="shared" si="35"/>
        <v>0</v>
      </c>
      <c r="AC87" s="36">
        <f t="shared" si="36"/>
        <v>0</v>
      </c>
      <c r="AD87" s="36">
        <f t="shared" si="37"/>
        <v>0</v>
      </c>
      <c r="AE87">
        <f t="shared" si="38"/>
        <v>0</v>
      </c>
      <c r="AF87">
        <f t="shared" si="39"/>
        <v>0</v>
      </c>
      <c r="AG87">
        <f t="shared" si="40"/>
        <v>0</v>
      </c>
      <c r="AH87">
        <f t="shared" si="41"/>
        <v>0</v>
      </c>
      <c r="AI87">
        <f t="shared" si="42"/>
        <v>0</v>
      </c>
      <c r="AJ87">
        <f>IF(N87&lt;1378,1,0)</f>
        <v>0</v>
      </c>
      <c r="AK87">
        <f>IF(N87&gt;2135,1,0)</f>
        <v>0</v>
      </c>
      <c r="AL87">
        <f t="shared" si="43"/>
        <v>0</v>
      </c>
      <c r="AM87" s="31">
        <f t="shared" si="45"/>
        <v>10</v>
      </c>
      <c r="AN87" s="5">
        <f t="shared" si="44"/>
        <v>0</v>
      </c>
      <c r="AS87" s="14"/>
      <c r="AT87" s="14"/>
    </row>
    <row r="88" spans="1:50" x14ac:dyDescent="0.25">
      <c r="A88" t="s">
        <v>84</v>
      </c>
      <c r="B88" s="13">
        <v>0</v>
      </c>
      <c r="C88" s="13">
        <v>0.14649910694781748</v>
      </c>
      <c r="D88" s="51">
        <v>0.13526849388998111</v>
      </c>
      <c r="E88" s="51">
        <v>-3.5259499119797491E-2</v>
      </c>
      <c r="F88" s="13">
        <f t="shared" si="23"/>
        <v>0.18741297559847347</v>
      </c>
      <c r="G88" s="13">
        <v>0.67129943876959752</v>
      </c>
      <c r="H88" s="13">
        <v>6.1472088180650634E-2</v>
      </c>
      <c r="I88" s="13">
        <v>5.4611150180662996E-2</v>
      </c>
      <c r="J88" s="13">
        <v>1.9955540135949527E-2</v>
      </c>
      <c r="K88" s="13">
        <v>5.9866620407848577E-2</v>
      </c>
      <c r="L88" s="13">
        <v>0.62727179005686517</v>
      </c>
      <c r="M88" s="13">
        <v>7.2913612903979158E-2</v>
      </c>
      <c r="N88" s="14">
        <v>1295.9366239256806</v>
      </c>
      <c r="O88" s="1">
        <v>0.21000000000000002</v>
      </c>
      <c r="P88" s="36">
        <v>1</v>
      </c>
      <c r="Q88" s="11">
        <f t="shared" si="24"/>
        <v>0</v>
      </c>
      <c r="R88" s="31">
        <f t="shared" si="25"/>
        <v>0</v>
      </c>
      <c r="S88" s="31">
        <f t="shared" si="26"/>
        <v>0</v>
      </c>
      <c r="T88" s="31">
        <f t="shared" si="27"/>
        <v>0</v>
      </c>
      <c r="U88" s="31">
        <f t="shared" si="28"/>
        <v>0</v>
      </c>
      <c r="V88" s="31">
        <f t="shared" si="29"/>
        <v>0</v>
      </c>
      <c r="W88" s="31">
        <f t="shared" si="30"/>
        <v>0</v>
      </c>
      <c r="X88" s="35">
        <f t="shared" si="31"/>
        <v>0</v>
      </c>
      <c r="Y88" s="35">
        <f t="shared" si="32"/>
        <v>0</v>
      </c>
      <c r="Z88" s="35">
        <f t="shared" si="33"/>
        <v>0</v>
      </c>
      <c r="AA88" s="36">
        <f t="shared" si="34"/>
        <v>0</v>
      </c>
      <c r="AB88" s="11">
        <f t="shared" si="35"/>
        <v>0</v>
      </c>
      <c r="AC88" s="36">
        <f t="shared" si="36"/>
        <v>0</v>
      </c>
      <c r="AD88" s="36">
        <f t="shared" si="37"/>
        <v>1</v>
      </c>
      <c r="AE88">
        <f t="shared" si="38"/>
        <v>0</v>
      </c>
      <c r="AF88">
        <f t="shared" si="39"/>
        <v>0</v>
      </c>
      <c r="AG88">
        <f t="shared" si="40"/>
        <v>1</v>
      </c>
      <c r="AH88">
        <f t="shared" si="41"/>
        <v>0</v>
      </c>
      <c r="AI88">
        <f t="shared" si="42"/>
        <v>0</v>
      </c>
      <c r="AJ88">
        <f>IF(N88&lt;1228,1,0)</f>
        <v>0</v>
      </c>
      <c r="AK88">
        <f>IF(N88&gt;1752,1,0)</f>
        <v>0</v>
      </c>
      <c r="AL88">
        <f t="shared" si="43"/>
        <v>0</v>
      </c>
      <c r="AM88" s="31">
        <f t="shared" si="45"/>
        <v>9</v>
      </c>
      <c r="AN88" s="5">
        <f t="shared" si="44"/>
        <v>0</v>
      </c>
      <c r="AS88" s="14"/>
      <c r="AT88" s="14"/>
    </row>
    <row r="89" spans="1:50" x14ac:dyDescent="0.25">
      <c r="A89" t="s">
        <v>85</v>
      </c>
      <c r="B89" s="13">
        <v>2.284429617811299E-2</v>
      </c>
      <c r="C89" s="13">
        <v>0.44066364803676422</v>
      </c>
      <c r="D89" s="51">
        <v>0.20866235879414227</v>
      </c>
      <c r="E89" s="51">
        <v>0.21014134881810762</v>
      </c>
      <c r="F89" s="13">
        <f t="shared" si="23"/>
        <v>0.31860418691938597</v>
      </c>
      <c r="G89" s="13">
        <v>0.35451239600924134</v>
      </c>
      <c r="H89" s="13">
        <v>-7.4936686532185923E-3</v>
      </c>
      <c r="I89" s="13">
        <v>-1.598919711888612E-2</v>
      </c>
      <c r="J89" s="13">
        <v>-1.9146292647678063E-2</v>
      </c>
      <c r="K89" s="13">
        <v>1.7387880079641923E-2</v>
      </c>
      <c r="L89" s="13">
        <v>0.53972189309058738</v>
      </c>
      <c r="M89" s="13">
        <v>2.0233963282692117E-2</v>
      </c>
      <c r="N89" s="14">
        <v>2022.4829242601284</v>
      </c>
      <c r="O89" s="1">
        <v>0.22499999999999998</v>
      </c>
      <c r="P89" s="36">
        <v>3</v>
      </c>
      <c r="Q89" s="11">
        <f t="shared" si="24"/>
        <v>0</v>
      </c>
      <c r="R89" s="31">
        <f t="shared" si="25"/>
        <v>0</v>
      </c>
      <c r="S89" s="31">
        <f t="shared" si="26"/>
        <v>0</v>
      </c>
      <c r="T89" s="31">
        <f t="shared" si="27"/>
        <v>0</v>
      </c>
      <c r="U89" s="31">
        <f t="shared" si="28"/>
        <v>0</v>
      </c>
      <c r="V89" s="31">
        <f t="shared" si="29"/>
        <v>0</v>
      </c>
      <c r="W89" s="31">
        <f t="shared" si="30"/>
        <v>0</v>
      </c>
      <c r="X89" s="35">
        <f t="shared" si="31"/>
        <v>1</v>
      </c>
      <c r="Y89" s="35">
        <f t="shared" si="32"/>
        <v>1</v>
      </c>
      <c r="Z89" s="35">
        <f t="shared" si="33"/>
        <v>1</v>
      </c>
      <c r="AA89" s="36">
        <f t="shared" si="34"/>
        <v>3</v>
      </c>
      <c r="AB89" s="11">
        <f t="shared" si="35"/>
        <v>1</v>
      </c>
      <c r="AC89" s="36">
        <f t="shared" si="36"/>
        <v>0</v>
      </c>
      <c r="AD89" s="36">
        <f t="shared" si="37"/>
        <v>1</v>
      </c>
      <c r="AE89">
        <f t="shared" si="38"/>
        <v>0</v>
      </c>
      <c r="AF89">
        <f t="shared" si="39"/>
        <v>0</v>
      </c>
      <c r="AG89">
        <f t="shared" si="40"/>
        <v>0</v>
      </c>
      <c r="AH89">
        <f t="shared" si="41"/>
        <v>0</v>
      </c>
      <c r="AI89">
        <f t="shared" si="42"/>
        <v>0</v>
      </c>
      <c r="AJ89">
        <f>IF(N89&lt;1803,1,0)</f>
        <v>0</v>
      </c>
      <c r="AK89">
        <f>IF(N89&gt;2983,1,0)</f>
        <v>0</v>
      </c>
      <c r="AL89">
        <f t="shared" si="43"/>
        <v>0</v>
      </c>
      <c r="AM89" s="31">
        <f t="shared" si="45"/>
        <v>9</v>
      </c>
      <c r="AN89" s="5">
        <f t="shared" si="44"/>
        <v>0</v>
      </c>
      <c r="AS89" s="14"/>
      <c r="AT89" s="14"/>
    </row>
    <row r="90" spans="1:50" s="46" customFormat="1" x14ac:dyDescent="0.25">
      <c r="A90" s="46" t="s">
        <v>86</v>
      </c>
      <c r="B90" s="40">
        <v>8.194818143327369E-2</v>
      </c>
      <c r="C90" s="40">
        <v>0.47401660947834301</v>
      </c>
      <c r="D90" s="51">
        <v>0.66890447063503899</v>
      </c>
      <c r="E90" s="51">
        <v>4.0777761201452087E-2</v>
      </c>
      <c r="F90" s="40">
        <f t="shared" si="23"/>
        <v>0.52574071311353121</v>
      </c>
      <c r="G90" s="40">
        <v>0.28407337093844326</v>
      </c>
      <c r="H90" s="40">
        <v>7.1153846153846151E-2</v>
      </c>
      <c r="I90" s="40">
        <v>-2.7451900516189582E-2</v>
      </c>
      <c r="J90" s="40">
        <v>-0.14142921080113383</v>
      </c>
      <c r="K90" s="40">
        <v>0.16790989109354021</v>
      </c>
      <c r="L90" s="40">
        <v>0.72331423107269721</v>
      </c>
      <c r="M90" s="40">
        <v>4.8907196892123854E-2</v>
      </c>
      <c r="N90" s="41">
        <v>1840.179113257243</v>
      </c>
      <c r="O90" s="42">
        <v>0.34750000000000003</v>
      </c>
      <c r="P90" s="36">
        <v>1</v>
      </c>
      <c r="Q90" s="39">
        <f t="shared" si="24"/>
        <v>0</v>
      </c>
      <c r="R90" s="43">
        <f t="shared" si="25"/>
        <v>0</v>
      </c>
      <c r="S90" s="43">
        <f t="shared" si="26"/>
        <v>0</v>
      </c>
      <c r="T90" s="43">
        <f t="shared" si="27"/>
        <v>0</v>
      </c>
      <c r="U90" s="43">
        <f t="shared" si="28"/>
        <v>0</v>
      </c>
      <c r="V90" s="43">
        <f t="shared" si="29"/>
        <v>0</v>
      </c>
      <c r="W90" s="43">
        <f t="shared" si="30"/>
        <v>0</v>
      </c>
      <c r="X90" s="44">
        <f t="shared" si="31"/>
        <v>0</v>
      </c>
      <c r="Y90" s="44">
        <f t="shared" si="32"/>
        <v>1</v>
      </c>
      <c r="Z90" s="44">
        <f t="shared" si="33"/>
        <v>1</v>
      </c>
      <c r="AA90" s="45">
        <f t="shared" si="34"/>
        <v>2</v>
      </c>
      <c r="AB90" s="39">
        <f t="shared" si="35"/>
        <v>1</v>
      </c>
      <c r="AC90" s="45">
        <f t="shared" si="36"/>
        <v>0</v>
      </c>
      <c r="AD90" s="45">
        <f t="shared" si="37"/>
        <v>1</v>
      </c>
      <c r="AE90" s="46">
        <f t="shared" si="38"/>
        <v>0</v>
      </c>
      <c r="AF90" s="46">
        <f t="shared" si="39"/>
        <v>0</v>
      </c>
      <c r="AG90" s="46">
        <f t="shared" si="40"/>
        <v>1</v>
      </c>
      <c r="AH90" s="46">
        <f t="shared" si="41"/>
        <v>1</v>
      </c>
      <c r="AI90" s="46">
        <f t="shared" si="42"/>
        <v>0</v>
      </c>
      <c r="AJ90" s="46">
        <f>IF(N90&lt;1228,1,0)</f>
        <v>0</v>
      </c>
      <c r="AK90" s="46">
        <f>IF(N90&gt;1752,1,0)</f>
        <v>1</v>
      </c>
      <c r="AL90" s="46">
        <f t="shared" si="43"/>
        <v>1</v>
      </c>
      <c r="AM90" s="43">
        <f t="shared" si="45"/>
        <v>5</v>
      </c>
      <c r="AN90" s="49" t="str">
        <f t="shared" si="44"/>
        <v>onderzoek</v>
      </c>
      <c r="AR90" s="48"/>
      <c r="AS90" s="41"/>
      <c r="AT90" s="41"/>
      <c r="AU90" s="48"/>
      <c r="AV90" s="48"/>
      <c r="AW90" s="48"/>
      <c r="AX90" s="47"/>
    </row>
    <row r="91" spans="1:50" x14ac:dyDescent="0.25">
      <c r="A91" t="s">
        <v>87</v>
      </c>
      <c r="B91" s="13">
        <v>0</v>
      </c>
      <c r="C91" s="13">
        <v>-0.25912646675358542</v>
      </c>
      <c r="D91" s="51">
        <v>2.9474762525609984E-2</v>
      </c>
      <c r="E91" s="51">
        <v>0.13705997392438071</v>
      </c>
      <c r="F91" s="13">
        <f t="shared" si="23"/>
        <v>-0.3515314769975787</v>
      </c>
      <c r="G91" s="13">
        <v>0.81660808103715465</v>
      </c>
      <c r="H91" s="13">
        <v>2.1971397688534133E-2</v>
      </c>
      <c r="I91" s="13">
        <v>8.0211223485187499E-2</v>
      </c>
      <c r="J91" s="13">
        <v>7.226671633451294E-2</v>
      </c>
      <c r="K91" s="13">
        <v>2.9032408269696407E-2</v>
      </c>
      <c r="L91" s="13">
        <v>0.59745096152689625</v>
      </c>
      <c r="M91" s="13">
        <v>3.6742319450450221E-2</v>
      </c>
      <c r="N91" s="14">
        <v>1580.8757764405154</v>
      </c>
      <c r="O91" s="1">
        <v>0.14250000000000002</v>
      </c>
      <c r="P91" s="36">
        <v>1</v>
      </c>
      <c r="Q91" s="11">
        <f t="shared" si="24"/>
        <v>0</v>
      </c>
      <c r="R91" s="31">
        <f t="shared" si="25"/>
        <v>0</v>
      </c>
      <c r="S91" s="31">
        <f t="shared" si="26"/>
        <v>0</v>
      </c>
      <c r="T91" s="31">
        <f t="shared" si="27"/>
        <v>0</v>
      </c>
      <c r="U91" s="31">
        <f t="shared" si="28"/>
        <v>0</v>
      </c>
      <c r="V91" s="31">
        <f t="shared" si="29"/>
        <v>0</v>
      </c>
      <c r="W91" s="31">
        <f t="shared" si="30"/>
        <v>0</v>
      </c>
      <c r="X91" s="35">
        <f t="shared" si="31"/>
        <v>0</v>
      </c>
      <c r="Y91" s="35">
        <f t="shared" si="32"/>
        <v>0</v>
      </c>
      <c r="Z91" s="35">
        <f t="shared" si="33"/>
        <v>0</v>
      </c>
      <c r="AA91" s="36">
        <f t="shared" si="34"/>
        <v>0</v>
      </c>
      <c r="AB91" s="11">
        <f t="shared" si="35"/>
        <v>0</v>
      </c>
      <c r="AC91" s="36">
        <f t="shared" si="36"/>
        <v>0</v>
      </c>
      <c r="AD91" s="36">
        <f t="shared" si="37"/>
        <v>0</v>
      </c>
      <c r="AE91">
        <f t="shared" si="38"/>
        <v>0</v>
      </c>
      <c r="AF91">
        <f t="shared" si="39"/>
        <v>0</v>
      </c>
      <c r="AG91">
        <f t="shared" si="40"/>
        <v>0</v>
      </c>
      <c r="AH91">
        <f t="shared" si="41"/>
        <v>0</v>
      </c>
      <c r="AI91">
        <f t="shared" si="42"/>
        <v>0</v>
      </c>
      <c r="AJ91">
        <f>IF(N91&lt;1228,1,0)</f>
        <v>0</v>
      </c>
      <c r="AK91">
        <f>IF(N91&gt;1752,1,0)</f>
        <v>0</v>
      </c>
      <c r="AL91">
        <f t="shared" si="43"/>
        <v>0</v>
      </c>
      <c r="AM91" s="31">
        <f t="shared" si="45"/>
        <v>10</v>
      </c>
      <c r="AN91" s="5">
        <f t="shared" si="44"/>
        <v>0</v>
      </c>
      <c r="AS91" s="14"/>
      <c r="AT91" s="14"/>
    </row>
    <row r="92" spans="1:50" x14ac:dyDescent="0.25">
      <c r="A92" t="s">
        <v>88</v>
      </c>
      <c r="B92" s="13">
        <v>7.5626184810228689E-2</v>
      </c>
      <c r="C92" s="13">
        <v>1.075029896231146</v>
      </c>
      <c r="D92" s="51">
        <v>9.3391968522161792E-2</v>
      </c>
      <c r="E92" s="51">
        <v>1.338579639702195E-2</v>
      </c>
      <c r="F92" s="13">
        <f t="shared" si="23"/>
        <v>1.0768668749758901</v>
      </c>
      <c r="G92" s="13">
        <v>0.28860968821844873</v>
      </c>
      <c r="H92" s="13">
        <v>1.386380537554446E-2</v>
      </c>
      <c r="I92" s="13">
        <v>-5.5106065353213293E-3</v>
      </c>
      <c r="J92" s="13">
        <v>-2.8526790880685104E-2</v>
      </c>
      <c r="K92" s="13">
        <v>9.4756586814797664E-2</v>
      </c>
      <c r="L92" s="13">
        <v>0.64794260493089628</v>
      </c>
      <c r="M92" s="13">
        <v>3.2733664958924505E-2</v>
      </c>
      <c r="N92" s="14">
        <v>1384.2686998357192</v>
      </c>
      <c r="O92" s="1">
        <v>0.24</v>
      </c>
      <c r="P92" s="36">
        <v>1</v>
      </c>
      <c r="Q92" s="11">
        <f t="shared" si="24"/>
        <v>0</v>
      </c>
      <c r="R92" s="31">
        <f t="shared" si="25"/>
        <v>0.5</v>
      </c>
      <c r="S92" s="31">
        <f t="shared" si="26"/>
        <v>0</v>
      </c>
      <c r="T92" s="31">
        <f t="shared" si="27"/>
        <v>0.5</v>
      </c>
      <c r="U92" s="31">
        <f t="shared" si="28"/>
        <v>0</v>
      </c>
      <c r="V92" s="31">
        <f t="shared" si="29"/>
        <v>0</v>
      </c>
      <c r="W92" s="31">
        <f t="shared" si="30"/>
        <v>0</v>
      </c>
      <c r="X92" s="35">
        <f t="shared" si="31"/>
        <v>0</v>
      </c>
      <c r="Y92" s="35">
        <f t="shared" si="32"/>
        <v>1</v>
      </c>
      <c r="Z92" s="35">
        <f t="shared" si="33"/>
        <v>1</v>
      </c>
      <c r="AA92" s="36">
        <f t="shared" si="34"/>
        <v>2</v>
      </c>
      <c r="AB92" s="11">
        <f t="shared" si="35"/>
        <v>1</v>
      </c>
      <c r="AC92" s="36">
        <f t="shared" si="36"/>
        <v>0</v>
      </c>
      <c r="AD92" s="36">
        <f t="shared" si="37"/>
        <v>1</v>
      </c>
      <c r="AE92">
        <f t="shared" si="38"/>
        <v>0</v>
      </c>
      <c r="AF92">
        <f t="shared" si="39"/>
        <v>0</v>
      </c>
      <c r="AG92">
        <f t="shared" si="40"/>
        <v>1</v>
      </c>
      <c r="AH92">
        <f t="shared" si="41"/>
        <v>0</v>
      </c>
      <c r="AI92">
        <f t="shared" si="42"/>
        <v>0</v>
      </c>
      <c r="AJ92">
        <f>IF(N92&lt;1228,1,0)</f>
        <v>0</v>
      </c>
      <c r="AK92">
        <f>IF(N92&gt;1752,1,0)</f>
        <v>0</v>
      </c>
      <c r="AL92">
        <f t="shared" si="43"/>
        <v>0</v>
      </c>
      <c r="AM92" s="31">
        <f t="shared" si="45"/>
        <v>7</v>
      </c>
      <c r="AN92" s="5">
        <f t="shared" si="44"/>
        <v>0</v>
      </c>
      <c r="AS92" s="14"/>
      <c r="AT92" s="14"/>
    </row>
    <row r="93" spans="1:50" x14ac:dyDescent="0.25">
      <c r="A93" t="s">
        <v>89</v>
      </c>
      <c r="B93" s="13">
        <v>3.8477394530713208E-2</v>
      </c>
      <c r="C93" s="13">
        <v>0.48954540335598185</v>
      </c>
      <c r="D93" s="51">
        <v>3.1839283256378491E-2</v>
      </c>
      <c r="E93" s="51">
        <v>8.9730595492823806E-2</v>
      </c>
      <c r="F93" s="13">
        <f t="shared" si="23"/>
        <v>0.43055470050177064</v>
      </c>
      <c r="G93" s="13">
        <v>0.31400412257798543</v>
      </c>
      <c r="H93" s="13">
        <v>-5.8082009889539835E-2</v>
      </c>
      <c r="I93" s="13">
        <v>-7.8428423768908875E-3</v>
      </c>
      <c r="J93" s="13">
        <v>7.7303118652268396E-2</v>
      </c>
      <c r="K93" s="13">
        <v>1.4071630566712965E-2</v>
      </c>
      <c r="L93" s="13">
        <v>0.53066793186456163</v>
      </c>
      <c r="M93" s="13">
        <v>6.1414326346258569E-2</v>
      </c>
      <c r="N93" s="14">
        <v>2355.6869334776502</v>
      </c>
      <c r="O93" s="1">
        <v>8.5000000000000006E-2</v>
      </c>
      <c r="P93" s="36">
        <v>3</v>
      </c>
      <c r="Q93" s="11">
        <f t="shared" si="24"/>
        <v>0</v>
      </c>
      <c r="R93" s="31">
        <f t="shared" si="25"/>
        <v>0</v>
      </c>
      <c r="S93" s="31">
        <f t="shared" si="26"/>
        <v>0</v>
      </c>
      <c r="T93" s="31">
        <f t="shared" si="27"/>
        <v>0</v>
      </c>
      <c r="U93" s="31">
        <f t="shared" si="28"/>
        <v>0</v>
      </c>
      <c r="V93" s="31">
        <f t="shared" si="29"/>
        <v>0</v>
      </c>
      <c r="W93" s="31">
        <f t="shared" si="30"/>
        <v>0</v>
      </c>
      <c r="X93" s="35">
        <f t="shared" si="31"/>
        <v>1</v>
      </c>
      <c r="Y93" s="35">
        <f t="shared" si="32"/>
        <v>1</v>
      </c>
      <c r="Z93" s="35">
        <f t="shared" si="33"/>
        <v>0</v>
      </c>
      <c r="AA93" s="36">
        <f t="shared" si="34"/>
        <v>2</v>
      </c>
      <c r="AB93" s="11">
        <f t="shared" si="35"/>
        <v>1</v>
      </c>
      <c r="AC93" s="36">
        <f t="shared" si="36"/>
        <v>0</v>
      </c>
      <c r="AD93" s="36">
        <f t="shared" si="37"/>
        <v>1</v>
      </c>
      <c r="AE93">
        <f t="shared" si="38"/>
        <v>0</v>
      </c>
      <c r="AF93">
        <f t="shared" si="39"/>
        <v>0</v>
      </c>
      <c r="AG93">
        <f t="shared" si="40"/>
        <v>0</v>
      </c>
      <c r="AH93">
        <f t="shared" si="41"/>
        <v>0</v>
      </c>
      <c r="AI93">
        <f t="shared" si="42"/>
        <v>0</v>
      </c>
      <c r="AJ93">
        <f>IF(N93&lt;1803,1,0)</f>
        <v>0</v>
      </c>
      <c r="AK93">
        <f>IF(N93&gt;2983,1,0)</f>
        <v>0</v>
      </c>
      <c r="AL93">
        <f t="shared" si="43"/>
        <v>0</v>
      </c>
      <c r="AM93" s="31">
        <f t="shared" si="45"/>
        <v>9</v>
      </c>
      <c r="AN93" s="5">
        <f t="shared" si="44"/>
        <v>0</v>
      </c>
      <c r="AS93" s="14"/>
      <c r="AT93" s="14"/>
    </row>
    <row r="94" spans="1:50" x14ac:dyDescent="0.25">
      <c r="A94" t="s">
        <v>90</v>
      </c>
      <c r="B94" s="13">
        <v>0</v>
      </c>
      <c r="C94" s="13">
        <v>0.12244475138121547</v>
      </c>
      <c r="D94" s="51">
        <v>7.8021408839779011E-2</v>
      </c>
      <c r="E94" s="51">
        <v>2.8314917127071821E-3</v>
      </c>
      <c r="F94" s="13">
        <f t="shared" si="23"/>
        <v>0.12982527624309392</v>
      </c>
      <c r="G94" s="13">
        <v>0.70704929402373751</v>
      </c>
      <c r="H94" s="13">
        <v>1.7275419545903257E-2</v>
      </c>
      <c r="I94" s="13">
        <v>3.4779641968371196E-2</v>
      </c>
      <c r="J94" s="13">
        <v>9.6339779005524869E-3</v>
      </c>
      <c r="K94" s="13">
        <v>9.2066643646408833E-3</v>
      </c>
      <c r="L94" s="13">
        <v>0.50805865595396305</v>
      </c>
      <c r="M94" s="13">
        <v>3.6326911419576266E-2</v>
      </c>
      <c r="N94" s="14">
        <v>1247.0393170900593</v>
      </c>
      <c r="O94" s="1">
        <v>0.23249999999999998</v>
      </c>
      <c r="P94" s="36">
        <v>1</v>
      </c>
      <c r="Q94" s="11">
        <f t="shared" si="24"/>
        <v>0</v>
      </c>
      <c r="R94" s="31">
        <f t="shared" si="25"/>
        <v>0</v>
      </c>
      <c r="S94" s="31">
        <f t="shared" si="26"/>
        <v>0</v>
      </c>
      <c r="T94" s="31">
        <f t="shared" si="27"/>
        <v>0</v>
      </c>
      <c r="U94" s="31">
        <f t="shared" si="28"/>
        <v>0</v>
      </c>
      <c r="V94" s="31">
        <f t="shared" si="29"/>
        <v>0</v>
      </c>
      <c r="W94" s="31">
        <f t="shared" si="30"/>
        <v>0</v>
      </c>
      <c r="X94" s="35">
        <f t="shared" si="31"/>
        <v>0</v>
      </c>
      <c r="Y94" s="35">
        <f t="shared" si="32"/>
        <v>0</v>
      </c>
      <c r="Z94" s="35">
        <f t="shared" si="33"/>
        <v>0</v>
      </c>
      <c r="AA94" s="36">
        <f t="shared" si="34"/>
        <v>0</v>
      </c>
      <c r="AB94" s="11">
        <f t="shared" si="35"/>
        <v>0</v>
      </c>
      <c r="AC94" s="36">
        <f t="shared" si="36"/>
        <v>0</v>
      </c>
      <c r="AD94" s="36">
        <f t="shared" si="37"/>
        <v>0</v>
      </c>
      <c r="AE94">
        <f t="shared" si="38"/>
        <v>0</v>
      </c>
      <c r="AF94">
        <f t="shared" si="39"/>
        <v>0</v>
      </c>
      <c r="AG94">
        <f t="shared" si="40"/>
        <v>0</v>
      </c>
      <c r="AH94">
        <f t="shared" si="41"/>
        <v>0</v>
      </c>
      <c r="AI94">
        <f t="shared" si="42"/>
        <v>0</v>
      </c>
      <c r="AJ94">
        <f>IF(N94&lt;1228,1,0)</f>
        <v>0</v>
      </c>
      <c r="AK94">
        <f>IF(N94&gt;1752,1,0)</f>
        <v>0</v>
      </c>
      <c r="AL94">
        <f t="shared" si="43"/>
        <v>0</v>
      </c>
      <c r="AM94" s="31">
        <f t="shared" si="45"/>
        <v>10</v>
      </c>
      <c r="AN94" s="5">
        <f t="shared" si="44"/>
        <v>0</v>
      </c>
      <c r="AS94" s="14"/>
      <c r="AT94" s="14"/>
    </row>
    <row r="95" spans="1:50" s="15" customFormat="1" x14ac:dyDescent="0.25">
      <c r="A95" s="11" t="s">
        <v>91</v>
      </c>
      <c r="B95" s="13">
        <v>5.3022831631300435E-2</v>
      </c>
      <c r="C95" s="13">
        <v>1.0874293892406264</v>
      </c>
      <c r="D95" s="51">
        <v>0.13939464306024188</v>
      </c>
      <c r="E95" s="51">
        <v>0.1408660954619555</v>
      </c>
      <c r="F95" s="13">
        <f t="shared" si="23"/>
        <v>1.0055504795844865</v>
      </c>
      <c r="G95" s="13">
        <v>0.12879094309438216</v>
      </c>
      <c r="H95" s="13">
        <v>1.2327442977304365E-2</v>
      </c>
      <c r="I95" s="13">
        <v>-3.6079713086454884E-2</v>
      </c>
      <c r="J95" s="13">
        <v>-6.709443833642946E-2</v>
      </c>
      <c r="K95" s="13">
        <v>2.8807057284755657E-2</v>
      </c>
      <c r="L95" s="13">
        <v>0.47427267638550652</v>
      </c>
      <c r="M95" s="13">
        <v>6.4488876292115055E-2</v>
      </c>
      <c r="N95" s="14">
        <v>2952.9120736622135</v>
      </c>
      <c r="O95" s="1">
        <v>0.2505</v>
      </c>
      <c r="P95" s="36">
        <v>3</v>
      </c>
      <c r="Q95" s="11">
        <f t="shared" si="24"/>
        <v>0</v>
      </c>
      <c r="R95" s="31">
        <f t="shared" si="25"/>
        <v>0.5</v>
      </c>
      <c r="S95" s="31">
        <f t="shared" si="26"/>
        <v>0</v>
      </c>
      <c r="T95" s="31">
        <f t="shared" si="27"/>
        <v>0.5</v>
      </c>
      <c r="U95" s="31">
        <f t="shared" si="28"/>
        <v>0</v>
      </c>
      <c r="V95" s="31">
        <f t="shared" si="29"/>
        <v>0.5</v>
      </c>
      <c r="W95" s="31">
        <f t="shared" si="30"/>
        <v>0</v>
      </c>
      <c r="X95" s="35">
        <f t="shared" si="31"/>
        <v>0</v>
      </c>
      <c r="Y95" s="35">
        <f t="shared" si="32"/>
        <v>1</v>
      </c>
      <c r="Z95" s="35">
        <f t="shared" si="33"/>
        <v>1</v>
      </c>
      <c r="AA95" s="36">
        <f t="shared" si="34"/>
        <v>2</v>
      </c>
      <c r="AB95" s="11">
        <f t="shared" si="35"/>
        <v>1</v>
      </c>
      <c r="AC95" s="36">
        <f t="shared" si="36"/>
        <v>0</v>
      </c>
      <c r="AD95" s="36">
        <f t="shared" si="37"/>
        <v>1</v>
      </c>
      <c r="AE95">
        <f t="shared" si="38"/>
        <v>0</v>
      </c>
      <c r="AF95">
        <f t="shared" si="39"/>
        <v>0</v>
      </c>
      <c r="AG95">
        <f t="shared" si="40"/>
        <v>0</v>
      </c>
      <c r="AH95">
        <f t="shared" si="41"/>
        <v>0</v>
      </c>
      <c r="AI95">
        <f t="shared" si="42"/>
        <v>0</v>
      </c>
      <c r="AJ95">
        <f>IF(N95&lt;1803,1,0)</f>
        <v>0</v>
      </c>
      <c r="AK95">
        <f>IF(N95&gt;2983,1,0)</f>
        <v>0</v>
      </c>
      <c r="AL95">
        <f t="shared" si="43"/>
        <v>1</v>
      </c>
      <c r="AM95" s="31">
        <f t="shared" si="45"/>
        <v>6.5</v>
      </c>
      <c r="AN95" s="5">
        <f t="shared" si="44"/>
        <v>0</v>
      </c>
      <c r="AR95" s="1"/>
      <c r="AS95" s="14"/>
      <c r="AT95" s="14"/>
      <c r="AU95" s="1"/>
      <c r="AV95" s="1"/>
      <c r="AW95" s="1"/>
      <c r="AX95"/>
    </row>
    <row r="96" spans="1:50" x14ac:dyDescent="0.25">
      <c r="A96" t="s">
        <v>92</v>
      </c>
      <c r="B96" s="13">
        <v>9.5285944456956734E-2</v>
      </c>
      <c r="C96" s="13">
        <v>0.4385201305767138</v>
      </c>
      <c r="D96" s="51">
        <v>0.10683915689356385</v>
      </c>
      <c r="E96" s="51">
        <v>2.7122879135936806E-2</v>
      </c>
      <c r="F96" s="13">
        <f t="shared" si="23"/>
        <v>0.43235481400878567</v>
      </c>
      <c r="G96" s="13">
        <v>0.40366591015401676</v>
      </c>
      <c r="H96" s="13">
        <v>4.5796437128867593E-2</v>
      </c>
      <c r="I96" s="13">
        <v>6.5864278516152341E-2</v>
      </c>
      <c r="J96" s="13">
        <v>-5.575706282996816E-2</v>
      </c>
      <c r="K96" s="13">
        <v>1.5113045580945471E-3</v>
      </c>
      <c r="L96" s="13">
        <v>0.62414481617650586</v>
      </c>
      <c r="M96" s="13">
        <v>-6.3696018297518864E-2</v>
      </c>
      <c r="N96" s="14">
        <v>1939.8937757090278</v>
      </c>
      <c r="O96" s="1">
        <v>0.27</v>
      </c>
      <c r="P96" s="36">
        <v>2</v>
      </c>
      <c r="Q96" s="11">
        <f t="shared" si="24"/>
        <v>0</v>
      </c>
      <c r="R96" s="31">
        <f t="shared" si="25"/>
        <v>0</v>
      </c>
      <c r="S96" s="31">
        <f t="shared" si="26"/>
        <v>0</v>
      </c>
      <c r="T96" s="31">
        <f t="shared" si="27"/>
        <v>0</v>
      </c>
      <c r="U96" s="31">
        <f t="shared" si="28"/>
        <v>0</v>
      </c>
      <c r="V96" s="31">
        <f t="shared" si="29"/>
        <v>0</v>
      </c>
      <c r="W96" s="31">
        <f t="shared" si="30"/>
        <v>0</v>
      </c>
      <c r="X96" s="35">
        <f t="shared" si="31"/>
        <v>0</v>
      </c>
      <c r="Y96" s="35">
        <f t="shared" si="32"/>
        <v>0</v>
      </c>
      <c r="Z96" s="35">
        <f t="shared" si="33"/>
        <v>1</v>
      </c>
      <c r="AA96" s="36">
        <f t="shared" si="34"/>
        <v>1</v>
      </c>
      <c r="AB96" s="11">
        <f t="shared" si="35"/>
        <v>1</v>
      </c>
      <c r="AC96" s="36">
        <f t="shared" si="36"/>
        <v>0</v>
      </c>
      <c r="AD96" s="36">
        <f t="shared" si="37"/>
        <v>1</v>
      </c>
      <c r="AE96">
        <f t="shared" si="38"/>
        <v>0</v>
      </c>
      <c r="AF96">
        <f t="shared" si="39"/>
        <v>0</v>
      </c>
      <c r="AG96">
        <f t="shared" si="40"/>
        <v>0</v>
      </c>
      <c r="AH96">
        <f t="shared" si="41"/>
        <v>0</v>
      </c>
      <c r="AI96">
        <f t="shared" si="42"/>
        <v>1</v>
      </c>
      <c r="AJ96">
        <f>IF(N96&lt;1378,1,0)</f>
        <v>0</v>
      </c>
      <c r="AK96">
        <f>IF(N96&gt;2135,1,0)</f>
        <v>0</v>
      </c>
      <c r="AL96">
        <f t="shared" si="43"/>
        <v>1</v>
      </c>
      <c r="AM96" s="31">
        <f t="shared" si="45"/>
        <v>7</v>
      </c>
      <c r="AN96" s="5">
        <f t="shared" si="44"/>
        <v>0</v>
      </c>
      <c r="AS96" s="14"/>
      <c r="AT96" s="14"/>
    </row>
    <row r="97" spans="1:46" x14ac:dyDescent="0.25">
      <c r="A97" t="s">
        <v>93</v>
      </c>
      <c r="B97" s="13">
        <v>6.7945758146318924E-2</v>
      </c>
      <c r="C97" s="13">
        <v>0.4874367025941328</v>
      </c>
      <c r="D97" s="51">
        <v>7.8551019830829724E-2</v>
      </c>
      <c r="E97" s="51">
        <v>3.9514554867181535E-2</v>
      </c>
      <c r="F97" s="13">
        <f t="shared" si="23"/>
        <v>0.46920263656680533</v>
      </c>
      <c r="G97" s="13">
        <v>0.27372024164531411</v>
      </c>
      <c r="H97" s="13">
        <v>-1.5128955178796095E-2</v>
      </c>
      <c r="I97" s="13">
        <v>6.0053625430510496E-3</v>
      </c>
      <c r="J97" s="13">
        <v>3.4648787801635127E-2</v>
      </c>
      <c r="K97" s="13">
        <v>-2.2240728167699227E-2</v>
      </c>
      <c r="L97" s="13">
        <v>0.46015036747380578</v>
      </c>
      <c r="M97" s="13">
        <v>6.6078662746039504E-2</v>
      </c>
      <c r="N97" s="14">
        <v>2632.9382832157007</v>
      </c>
      <c r="O97" s="1">
        <v>0.1225</v>
      </c>
      <c r="P97" s="36">
        <v>3</v>
      </c>
      <c r="Q97" s="11">
        <f t="shared" si="24"/>
        <v>0</v>
      </c>
      <c r="R97" s="31">
        <f t="shared" si="25"/>
        <v>0</v>
      </c>
      <c r="S97" s="31">
        <f t="shared" si="26"/>
        <v>0</v>
      </c>
      <c r="T97" s="31">
        <f t="shared" si="27"/>
        <v>0</v>
      </c>
      <c r="U97" s="31">
        <f t="shared" si="28"/>
        <v>0</v>
      </c>
      <c r="V97" s="31">
        <f t="shared" si="29"/>
        <v>0</v>
      </c>
      <c r="W97" s="31">
        <f t="shared" si="30"/>
        <v>0</v>
      </c>
      <c r="X97" s="35">
        <f t="shared" si="31"/>
        <v>1</v>
      </c>
      <c r="Y97" s="35">
        <f t="shared" si="32"/>
        <v>0</v>
      </c>
      <c r="Z97" s="35">
        <f t="shared" si="33"/>
        <v>0</v>
      </c>
      <c r="AA97" s="36">
        <f t="shared" si="34"/>
        <v>1</v>
      </c>
      <c r="AB97" s="11">
        <f t="shared" si="35"/>
        <v>1</v>
      </c>
      <c r="AC97" s="36">
        <f t="shared" si="36"/>
        <v>0</v>
      </c>
      <c r="AD97" s="36">
        <f t="shared" si="37"/>
        <v>1</v>
      </c>
      <c r="AE97">
        <f t="shared" si="38"/>
        <v>0</v>
      </c>
      <c r="AF97">
        <f t="shared" si="39"/>
        <v>1</v>
      </c>
      <c r="AG97">
        <f t="shared" si="40"/>
        <v>0</v>
      </c>
      <c r="AH97">
        <f t="shared" si="41"/>
        <v>0</v>
      </c>
      <c r="AI97">
        <f t="shared" si="42"/>
        <v>0</v>
      </c>
      <c r="AJ97">
        <f>IF(N97&lt;1803,1,0)</f>
        <v>0</v>
      </c>
      <c r="AK97">
        <f>IF(N97&gt;2983,1,0)</f>
        <v>0</v>
      </c>
      <c r="AL97">
        <f t="shared" si="43"/>
        <v>0</v>
      </c>
      <c r="AM97" s="31">
        <f t="shared" si="45"/>
        <v>8</v>
      </c>
      <c r="AN97" s="5">
        <f t="shared" si="44"/>
        <v>0</v>
      </c>
      <c r="AS97" s="14"/>
      <c r="AT97" s="14"/>
    </row>
    <row r="98" spans="1:46" x14ac:dyDescent="0.25">
      <c r="A98" t="s">
        <v>94</v>
      </c>
      <c r="B98" s="13">
        <v>0</v>
      </c>
      <c r="C98" s="13">
        <v>-9.842660468442696E-2</v>
      </c>
      <c r="D98" s="51">
        <v>5.2067635564864247E-2</v>
      </c>
      <c r="E98" s="51">
        <v>1.2515644555694619E-3</v>
      </c>
      <c r="F98" s="13">
        <f t="shared" si="23"/>
        <v>-9.3054583535541871E-2</v>
      </c>
      <c r="G98" s="13">
        <v>0.8603297499025232</v>
      </c>
      <c r="H98" s="13">
        <v>3.7822683030046551E-2</v>
      </c>
      <c r="I98" s="13">
        <v>-0.13015744564376583</v>
      </c>
      <c r="J98" s="13">
        <v>5.459630660774948E-2</v>
      </c>
      <c r="K98" s="13">
        <v>8.0106510689382134E-3</v>
      </c>
      <c r="L98" s="13">
        <v>0.57929749381171536</v>
      </c>
      <c r="M98" s="13">
        <v>4.3650710973231616E-2</v>
      </c>
      <c r="N98" s="14">
        <v>2098.9226017101296</v>
      </c>
      <c r="O98" s="1">
        <v>0.19500000000000001</v>
      </c>
      <c r="P98" s="36">
        <v>2</v>
      </c>
      <c r="Q98" s="11">
        <f t="shared" si="24"/>
        <v>0</v>
      </c>
      <c r="R98" s="31">
        <f t="shared" si="25"/>
        <v>0</v>
      </c>
      <c r="S98" s="31">
        <f t="shared" si="26"/>
        <v>0</v>
      </c>
      <c r="T98" s="31">
        <f t="shared" si="27"/>
        <v>0</v>
      </c>
      <c r="U98" s="31">
        <f t="shared" si="28"/>
        <v>0</v>
      </c>
      <c r="V98" s="31">
        <f t="shared" si="29"/>
        <v>0</v>
      </c>
      <c r="W98" s="31">
        <f t="shared" si="30"/>
        <v>0</v>
      </c>
      <c r="X98" s="35">
        <f t="shared" si="31"/>
        <v>0</v>
      </c>
      <c r="Y98" s="35">
        <f t="shared" si="32"/>
        <v>1</v>
      </c>
      <c r="Z98" s="35">
        <f t="shared" si="33"/>
        <v>0</v>
      </c>
      <c r="AA98" s="36">
        <f t="shared" si="34"/>
        <v>1</v>
      </c>
      <c r="AB98" s="11">
        <f t="shared" si="35"/>
        <v>1</v>
      </c>
      <c r="AC98" s="36">
        <f t="shared" si="36"/>
        <v>0</v>
      </c>
      <c r="AD98" s="36">
        <f t="shared" si="37"/>
        <v>1</v>
      </c>
      <c r="AE98">
        <f t="shared" si="38"/>
        <v>0</v>
      </c>
      <c r="AF98">
        <f t="shared" si="39"/>
        <v>0</v>
      </c>
      <c r="AG98">
        <f t="shared" si="40"/>
        <v>0</v>
      </c>
      <c r="AH98">
        <f t="shared" si="41"/>
        <v>0</v>
      </c>
      <c r="AI98">
        <f t="shared" si="42"/>
        <v>0</v>
      </c>
      <c r="AJ98">
        <f t="shared" ref="AJ98:AJ105" si="46">IF(N98&lt;1378,1,0)</f>
        <v>0</v>
      </c>
      <c r="AK98">
        <f t="shared" ref="AK98:AK105" si="47">IF(N98&gt;2135,1,0)</f>
        <v>0</v>
      </c>
      <c r="AL98">
        <f t="shared" si="43"/>
        <v>0</v>
      </c>
      <c r="AM98" s="31">
        <f t="shared" si="45"/>
        <v>9</v>
      </c>
      <c r="AN98" s="5">
        <f t="shared" si="44"/>
        <v>0</v>
      </c>
      <c r="AS98" s="14"/>
      <c r="AT98" s="14"/>
    </row>
    <row r="99" spans="1:46" x14ac:dyDescent="0.25">
      <c r="A99" t="s">
        <v>95</v>
      </c>
      <c r="B99" s="13">
        <v>0</v>
      </c>
      <c r="C99" s="13">
        <v>-0.26751918848555972</v>
      </c>
      <c r="D99" s="51">
        <v>5.8759257011047714E-2</v>
      </c>
      <c r="E99" s="51">
        <v>-1.0589076389731968E-2</v>
      </c>
      <c r="F99" s="13">
        <f t="shared" si="23"/>
        <v>-0.25305572417142164</v>
      </c>
      <c r="G99" s="13">
        <v>0.73486976121885661</v>
      </c>
      <c r="H99" s="13">
        <v>2.3598736889590619E-2</v>
      </c>
      <c r="I99" s="13">
        <v>-3.9288002847988605E-2</v>
      </c>
      <c r="J99" s="13">
        <v>-3.0431791509853912E-2</v>
      </c>
      <c r="K99" s="13">
        <v>2.1083727894459958E-2</v>
      </c>
      <c r="L99" s="13">
        <v>0.63956720668857936</v>
      </c>
      <c r="M99" s="13">
        <v>3.5760007878654895E-2</v>
      </c>
      <c r="N99" s="14">
        <v>2073.2389221065205</v>
      </c>
      <c r="O99" s="1">
        <v>0.27250000000000002</v>
      </c>
      <c r="P99" s="36">
        <v>2</v>
      </c>
      <c r="Q99" s="11">
        <f t="shared" si="24"/>
        <v>0</v>
      </c>
      <c r="R99" s="31">
        <f t="shared" si="25"/>
        <v>0</v>
      </c>
      <c r="S99" s="31">
        <f t="shared" si="26"/>
        <v>0</v>
      </c>
      <c r="T99" s="31">
        <f t="shared" si="27"/>
        <v>0</v>
      </c>
      <c r="U99" s="31">
        <f t="shared" si="28"/>
        <v>0</v>
      </c>
      <c r="V99" s="31">
        <f t="shared" si="29"/>
        <v>0</v>
      </c>
      <c r="W99" s="31">
        <f t="shared" si="30"/>
        <v>0</v>
      </c>
      <c r="X99" s="35">
        <f t="shared" si="31"/>
        <v>0</v>
      </c>
      <c r="Y99" s="35">
        <f t="shared" si="32"/>
        <v>1</v>
      </c>
      <c r="Z99" s="35">
        <f t="shared" si="33"/>
        <v>1</v>
      </c>
      <c r="AA99" s="36">
        <f t="shared" si="34"/>
        <v>2</v>
      </c>
      <c r="AB99" s="11">
        <f t="shared" si="35"/>
        <v>1</v>
      </c>
      <c r="AC99" s="36">
        <f t="shared" si="36"/>
        <v>0</v>
      </c>
      <c r="AD99" s="36">
        <f t="shared" si="37"/>
        <v>1</v>
      </c>
      <c r="AE99">
        <f t="shared" si="38"/>
        <v>0</v>
      </c>
      <c r="AF99">
        <f t="shared" si="39"/>
        <v>0</v>
      </c>
      <c r="AG99">
        <f t="shared" si="40"/>
        <v>0</v>
      </c>
      <c r="AH99">
        <f t="shared" si="41"/>
        <v>0</v>
      </c>
      <c r="AI99">
        <f t="shared" si="42"/>
        <v>0</v>
      </c>
      <c r="AJ99">
        <f t="shared" si="46"/>
        <v>0</v>
      </c>
      <c r="AK99">
        <f t="shared" si="47"/>
        <v>0</v>
      </c>
      <c r="AL99">
        <f t="shared" si="43"/>
        <v>1</v>
      </c>
      <c r="AM99" s="31">
        <f t="shared" si="45"/>
        <v>8</v>
      </c>
      <c r="AN99" s="5">
        <f t="shared" si="44"/>
        <v>0</v>
      </c>
      <c r="AS99" s="14"/>
      <c r="AT99" s="14"/>
    </row>
    <row r="100" spans="1:46" x14ac:dyDescent="0.25">
      <c r="A100" t="s">
        <v>96</v>
      </c>
      <c r="B100" s="13">
        <v>2.6682731358639737E-2</v>
      </c>
      <c r="C100" s="13">
        <v>0.49485045447188408</v>
      </c>
      <c r="D100" s="51">
        <v>3.3887331862440265E-2</v>
      </c>
      <c r="E100" s="51">
        <v>0.11524929933809812</v>
      </c>
      <c r="F100" s="13">
        <f t="shared" si="23"/>
        <v>0.41824242475870826</v>
      </c>
      <c r="G100" s="13">
        <v>0.50715465424811823</v>
      </c>
      <c r="H100" s="13">
        <v>-2.3898412911002479E-2</v>
      </c>
      <c r="I100" s="13">
        <v>-0.11919982952426615</v>
      </c>
      <c r="J100" s="13">
        <v>-4.2252681256335772E-2</v>
      </c>
      <c r="K100" s="13">
        <v>3.0398930053071413E-2</v>
      </c>
      <c r="L100" s="13">
        <v>0.6604898838485066</v>
      </c>
      <c r="M100" s="13">
        <v>6.0308426847396651E-2</v>
      </c>
      <c r="N100" s="14">
        <v>1760.6511789028762</v>
      </c>
      <c r="O100" s="1">
        <v>0.28500000000000003</v>
      </c>
      <c r="P100" s="36">
        <v>2</v>
      </c>
      <c r="Q100" s="11">
        <f t="shared" si="24"/>
        <v>0</v>
      </c>
      <c r="R100" s="31">
        <f t="shared" si="25"/>
        <v>0</v>
      </c>
      <c r="S100" s="31">
        <f t="shared" si="26"/>
        <v>0</v>
      </c>
      <c r="T100" s="31">
        <f t="shared" si="27"/>
        <v>0</v>
      </c>
      <c r="U100" s="31">
        <f t="shared" si="28"/>
        <v>0</v>
      </c>
      <c r="V100" s="31">
        <f t="shared" si="29"/>
        <v>0</v>
      </c>
      <c r="W100" s="31">
        <f t="shared" si="30"/>
        <v>0</v>
      </c>
      <c r="X100" s="35">
        <f t="shared" si="31"/>
        <v>1</v>
      </c>
      <c r="Y100" s="35">
        <f t="shared" si="32"/>
        <v>1</v>
      </c>
      <c r="Z100" s="35">
        <f t="shared" si="33"/>
        <v>1</v>
      </c>
      <c r="AA100" s="36">
        <f t="shared" si="34"/>
        <v>3</v>
      </c>
      <c r="AB100" s="11">
        <f t="shared" si="35"/>
        <v>1</v>
      </c>
      <c r="AC100" s="36">
        <f t="shared" si="36"/>
        <v>0</v>
      </c>
      <c r="AD100" s="36">
        <f t="shared" si="37"/>
        <v>1</v>
      </c>
      <c r="AE100">
        <f t="shared" si="38"/>
        <v>0</v>
      </c>
      <c r="AF100">
        <f t="shared" si="39"/>
        <v>0</v>
      </c>
      <c r="AG100">
        <f t="shared" si="40"/>
        <v>0</v>
      </c>
      <c r="AH100">
        <f t="shared" si="41"/>
        <v>0</v>
      </c>
      <c r="AI100">
        <f t="shared" si="42"/>
        <v>0</v>
      </c>
      <c r="AJ100">
        <f t="shared" si="46"/>
        <v>0</v>
      </c>
      <c r="AK100">
        <f t="shared" si="47"/>
        <v>0</v>
      </c>
      <c r="AL100">
        <f t="shared" si="43"/>
        <v>1</v>
      </c>
      <c r="AM100" s="31">
        <f t="shared" si="45"/>
        <v>8</v>
      </c>
      <c r="AN100" s="5">
        <f t="shared" si="44"/>
        <v>0</v>
      </c>
      <c r="AS100" s="14"/>
      <c r="AT100" s="14"/>
    </row>
    <row r="101" spans="1:46" x14ac:dyDescent="0.25">
      <c r="A101" t="s">
        <v>97</v>
      </c>
      <c r="B101" s="13">
        <v>7.674738915912617E-2</v>
      </c>
      <c r="C101" s="13">
        <v>0.44508939368569889</v>
      </c>
      <c r="D101" s="51">
        <v>4.1580621755874313E-2</v>
      </c>
      <c r="E101" s="51">
        <v>4.9785120276832059E-2</v>
      </c>
      <c r="F101" s="13">
        <f t="shared" si="23"/>
        <v>0.41522948410262139</v>
      </c>
      <c r="G101" s="13">
        <v>0.39215788831354498</v>
      </c>
      <c r="H101" s="13">
        <v>-1.3161409027509867E-2</v>
      </c>
      <c r="I101" s="13">
        <v>-1.5457460135465104E-2</v>
      </c>
      <c r="J101" s="13">
        <v>-1.8864765306691969E-2</v>
      </c>
      <c r="K101" s="13">
        <v>1.369741958289148E-2</v>
      </c>
      <c r="L101" s="13">
        <v>0.5649431553492068</v>
      </c>
      <c r="M101" s="13">
        <v>-2.1596247706590428E-3</v>
      </c>
      <c r="N101" s="14">
        <v>1496.6609016126783</v>
      </c>
      <c r="O101" s="1">
        <v>0.21499999999999997</v>
      </c>
      <c r="P101" s="36">
        <v>2</v>
      </c>
      <c r="Q101" s="11">
        <f t="shared" si="24"/>
        <v>0</v>
      </c>
      <c r="R101" s="31">
        <f t="shared" si="25"/>
        <v>0</v>
      </c>
      <c r="S101" s="31">
        <f t="shared" si="26"/>
        <v>0</v>
      </c>
      <c r="T101" s="31">
        <f t="shared" si="27"/>
        <v>0</v>
      </c>
      <c r="U101" s="31">
        <f t="shared" si="28"/>
        <v>0</v>
      </c>
      <c r="V101" s="31">
        <f t="shared" si="29"/>
        <v>0</v>
      </c>
      <c r="W101" s="31">
        <f t="shared" si="30"/>
        <v>0</v>
      </c>
      <c r="X101" s="35">
        <f t="shared" si="31"/>
        <v>1</v>
      </c>
      <c r="Y101" s="35">
        <f t="shared" si="32"/>
        <v>1</v>
      </c>
      <c r="Z101" s="35">
        <f t="shared" si="33"/>
        <v>1</v>
      </c>
      <c r="AA101" s="36">
        <f t="shared" si="34"/>
        <v>3</v>
      </c>
      <c r="AB101" s="11">
        <f t="shared" si="35"/>
        <v>1</v>
      </c>
      <c r="AC101" s="36">
        <f t="shared" si="36"/>
        <v>0</v>
      </c>
      <c r="AD101" s="36">
        <f t="shared" si="37"/>
        <v>1</v>
      </c>
      <c r="AE101">
        <f t="shared" si="38"/>
        <v>0</v>
      </c>
      <c r="AF101">
        <f t="shared" si="39"/>
        <v>0</v>
      </c>
      <c r="AG101">
        <f t="shared" si="40"/>
        <v>0</v>
      </c>
      <c r="AH101">
        <f t="shared" si="41"/>
        <v>0</v>
      </c>
      <c r="AI101">
        <f t="shared" si="42"/>
        <v>1</v>
      </c>
      <c r="AJ101">
        <f t="shared" si="46"/>
        <v>0</v>
      </c>
      <c r="AK101">
        <f t="shared" si="47"/>
        <v>0</v>
      </c>
      <c r="AL101">
        <f t="shared" si="43"/>
        <v>0</v>
      </c>
      <c r="AM101" s="31">
        <f t="shared" si="45"/>
        <v>8</v>
      </c>
      <c r="AN101" s="5">
        <f t="shared" si="44"/>
        <v>0</v>
      </c>
      <c r="AS101" s="14"/>
      <c r="AT101" s="14"/>
    </row>
    <row r="102" spans="1:46" x14ac:dyDescent="0.25">
      <c r="A102" t="s">
        <v>98</v>
      </c>
      <c r="B102" s="13">
        <v>0</v>
      </c>
      <c r="C102" s="13">
        <v>0.42640037136920289</v>
      </c>
      <c r="D102" s="51">
        <v>0.14050134842389142</v>
      </c>
      <c r="E102" s="51">
        <v>0.23108890755559486</v>
      </c>
      <c r="F102" s="13">
        <f t="shared" si="23"/>
        <v>0.28149829789115344</v>
      </c>
      <c r="G102" s="13">
        <v>0.49552329051712779</v>
      </c>
      <c r="H102" s="13">
        <v>-3.9579240340537003E-2</v>
      </c>
      <c r="I102" s="13">
        <v>7.2094144503153559E-2</v>
      </c>
      <c r="J102" s="13">
        <v>-5.6523276891109246E-2</v>
      </c>
      <c r="K102" s="13">
        <v>9.6130465537822181E-3</v>
      </c>
      <c r="L102" s="13">
        <v>0.62183718045836012</v>
      </c>
      <c r="M102" s="13">
        <v>3.1873594352491597E-2</v>
      </c>
      <c r="N102" s="14">
        <v>1397.5853367981249</v>
      </c>
      <c r="O102" s="1">
        <v>0.27750000000000002</v>
      </c>
      <c r="P102" s="36">
        <v>2</v>
      </c>
      <c r="Q102" s="11">
        <f t="shared" si="24"/>
        <v>0</v>
      </c>
      <c r="R102" s="31">
        <f t="shared" si="25"/>
        <v>0</v>
      </c>
      <c r="S102" s="31">
        <f t="shared" si="26"/>
        <v>0</v>
      </c>
      <c r="T102" s="31">
        <f t="shared" si="27"/>
        <v>0</v>
      </c>
      <c r="U102" s="31">
        <f t="shared" si="28"/>
        <v>0</v>
      </c>
      <c r="V102" s="31">
        <f t="shared" si="29"/>
        <v>0</v>
      </c>
      <c r="W102" s="31">
        <f t="shared" si="30"/>
        <v>0</v>
      </c>
      <c r="X102" s="35">
        <f t="shared" si="31"/>
        <v>1</v>
      </c>
      <c r="Y102" s="35">
        <f t="shared" si="32"/>
        <v>0</v>
      </c>
      <c r="Z102" s="35">
        <f t="shared" si="33"/>
        <v>1</v>
      </c>
      <c r="AA102" s="36">
        <f t="shared" si="34"/>
        <v>2</v>
      </c>
      <c r="AB102" s="11">
        <f t="shared" si="35"/>
        <v>1</v>
      </c>
      <c r="AC102" s="36">
        <f t="shared" si="36"/>
        <v>0</v>
      </c>
      <c r="AD102" s="36">
        <f t="shared" si="37"/>
        <v>1</v>
      </c>
      <c r="AE102">
        <f t="shared" si="38"/>
        <v>0</v>
      </c>
      <c r="AF102">
        <f t="shared" si="39"/>
        <v>0</v>
      </c>
      <c r="AG102">
        <f t="shared" si="40"/>
        <v>0</v>
      </c>
      <c r="AH102">
        <f t="shared" si="41"/>
        <v>0</v>
      </c>
      <c r="AI102">
        <f t="shared" si="42"/>
        <v>0</v>
      </c>
      <c r="AJ102">
        <f t="shared" si="46"/>
        <v>0</v>
      </c>
      <c r="AK102">
        <f t="shared" si="47"/>
        <v>0</v>
      </c>
      <c r="AL102">
        <f t="shared" si="43"/>
        <v>1</v>
      </c>
      <c r="AM102" s="31">
        <f t="shared" si="45"/>
        <v>8</v>
      </c>
      <c r="AN102" s="5">
        <f t="shared" si="44"/>
        <v>0</v>
      </c>
      <c r="AS102" s="14"/>
      <c r="AT102" s="14"/>
    </row>
    <row r="103" spans="1:46" x14ac:dyDescent="0.25">
      <c r="A103" t="s">
        <v>99</v>
      </c>
      <c r="B103" s="13">
        <v>6.506578990286449E-2</v>
      </c>
      <c r="C103" s="13">
        <v>0.88093277799302594</v>
      </c>
      <c r="D103" s="51">
        <v>0.4226196241766757</v>
      </c>
      <c r="E103" s="51">
        <v>0.16271551724137931</v>
      </c>
      <c r="F103" s="13">
        <f t="shared" si="23"/>
        <v>0.81774627082526152</v>
      </c>
      <c r="G103" s="13">
        <v>0.15002837739984734</v>
      </c>
      <c r="H103" s="13">
        <v>4.1167107391337832E-2</v>
      </c>
      <c r="I103" s="13">
        <v>-2.1337031752170375E-4</v>
      </c>
      <c r="J103" s="13">
        <v>3.3066156528477338E-2</v>
      </c>
      <c r="K103" s="13">
        <v>-1.7102140643161564E-2</v>
      </c>
      <c r="L103" s="13">
        <v>0.62971055170973333</v>
      </c>
      <c r="M103" s="13">
        <v>-4.2077769195564621E-3</v>
      </c>
      <c r="N103" s="14">
        <v>1476.2904429795649</v>
      </c>
      <c r="O103" s="1">
        <v>0.17500000000000002</v>
      </c>
      <c r="P103" s="36">
        <v>2</v>
      </c>
      <c r="Q103" s="11">
        <f t="shared" si="24"/>
        <v>0</v>
      </c>
      <c r="R103" s="31">
        <f t="shared" si="25"/>
        <v>0</v>
      </c>
      <c r="S103" s="31">
        <f t="shared" si="26"/>
        <v>0</v>
      </c>
      <c r="T103" s="31">
        <f t="shared" si="27"/>
        <v>0</v>
      </c>
      <c r="U103" s="31">
        <f t="shared" si="28"/>
        <v>0</v>
      </c>
      <c r="V103" s="31">
        <f t="shared" si="29"/>
        <v>0.5</v>
      </c>
      <c r="W103" s="31">
        <f t="shared" si="30"/>
        <v>0</v>
      </c>
      <c r="X103" s="35">
        <f t="shared" si="31"/>
        <v>0</v>
      </c>
      <c r="Y103" s="35">
        <f t="shared" si="32"/>
        <v>1</v>
      </c>
      <c r="Z103" s="35">
        <f t="shared" si="33"/>
        <v>0</v>
      </c>
      <c r="AA103" s="36">
        <f t="shared" si="34"/>
        <v>1</v>
      </c>
      <c r="AB103" s="11">
        <f t="shared" si="35"/>
        <v>1</v>
      </c>
      <c r="AC103" s="36">
        <f t="shared" si="36"/>
        <v>0</v>
      </c>
      <c r="AD103" s="36">
        <f t="shared" si="37"/>
        <v>1</v>
      </c>
      <c r="AE103">
        <f t="shared" si="38"/>
        <v>0</v>
      </c>
      <c r="AF103">
        <f t="shared" si="39"/>
        <v>1</v>
      </c>
      <c r="AG103">
        <f t="shared" si="40"/>
        <v>0</v>
      </c>
      <c r="AH103">
        <f t="shared" si="41"/>
        <v>0</v>
      </c>
      <c r="AI103">
        <f t="shared" si="42"/>
        <v>1</v>
      </c>
      <c r="AJ103">
        <f t="shared" si="46"/>
        <v>0</v>
      </c>
      <c r="AK103">
        <f t="shared" si="47"/>
        <v>0</v>
      </c>
      <c r="AL103">
        <f t="shared" si="43"/>
        <v>0</v>
      </c>
      <c r="AM103" s="31">
        <f t="shared" si="45"/>
        <v>6.5</v>
      </c>
      <c r="AN103" s="5">
        <f t="shared" si="44"/>
        <v>0</v>
      </c>
      <c r="AS103" s="14"/>
      <c r="AT103" s="14"/>
    </row>
    <row r="104" spans="1:46" x14ac:dyDescent="0.25">
      <c r="A104" t="s">
        <v>100</v>
      </c>
      <c r="B104" s="13">
        <v>0</v>
      </c>
      <c r="C104" s="13">
        <v>0.15402742983312812</v>
      </c>
      <c r="D104" s="51">
        <v>2.3374803617680778E-2</v>
      </c>
      <c r="E104" s="51">
        <v>5.4010445416330516E-2</v>
      </c>
      <c r="F104" s="13">
        <f t="shared" si="23"/>
        <v>0.11902509447581845</v>
      </c>
      <c r="G104" s="13">
        <v>0.53465567608804865</v>
      </c>
      <c r="H104" s="13">
        <v>4.2765178226155005E-3</v>
      </c>
      <c r="I104" s="13">
        <v>5.7794610214759517E-3</v>
      </c>
      <c r="J104" s="13">
        <v>2.1081907350006368E-2</v>
      </c>
      <c r="K104" s="13">
        <v>-2.3937412424100885E-3</v>
      </c>
      <c r="L104" s="13">
        <v>0.58407502844294223</v>
      </c>
      <c r="M104" s="13">
        <v>6.8194791595747387E-2</v>
      </c>
      <c r="N104" s="14">
        <v>1691.5050058644147</v>
      </c>
      <c r="O104" s="1">
        <v>0.19750000000000001</v>
      </c>
      <c r="P104" s="36">
        <v>2</v>
      </c>
      <c r="Q104" s="11">
        <f t="shared" si="24"/>
        <v>0</v>
      </c>
      <c r="R104" s="31">
        <f t="shared" si="25"/>
        <v>0</v>
      </c>
      <c r="S104" s="31">
        <f t="shared" si="26"/>
        <v>0</v>
      </c>
      <c r="T104" s="31">
        <f t="shared" si="27"/>
        <v>0</v>
      </c>
      <c r="U104" s="31">
        <f t="shared" si="28"/>
        <v>0</v>
      </c>
      <c r="V104" s="31">
        <f t="shared" si="29"/>
        <v>0</v>
      </c>
      <c r="W104" s="31">
        <f t="shared" si="30"/>
        <v>0</v>
      </c>
      <c r="X104" s="35">
        <f t="shared" si="31"/>
        <v>0</v>
      </c>
      <c r="Y104" s="35">
        <f t="shared" si="32"/>
        <v>0</v>
      </c>
      <c r="Z104" s="35">
        <f t="shared" si="33"/>
        <v>0</v>
      </c>
      <c r="AA104" s="36">
        <f t="shared" si="34"/>
        <v>0</v>
      </c>
      <c r="AB104" s="11">
        <f t="shared" si="35"/>
        <v>0</v>
      </c>
      <c r="AC104" s="36">
        <f t="shared" si="36"/>
        <v>0</v>
      </c>
      <c r="AD104" s="36">
        <f t="shared" si="37"/>
        <v>0</v>
      </c>
      <c r="AE104">
        <f t="shared" si="38"/>
        <v>0</v>
      </c>
      <c r="AF104">
        <f t="shared" si="39"/>
        <v>1</v>
      </c>
      <c r="AG104">
        <f t="shared" si="40"/>
        <v>0</v>
      </c>
      <c r="AH104">
        <f t="shared" si="41"/>
        <v>0</v>
      </c>
      <c r="AI104">
        <f t="shared" si="42"/>
        <v>0</v>
      </c>
      <c r="AJ104">
        <f t="shared" si="46"/>
        <v>0</v>
      </c>
      <c r="AK104">
        <f t="shared" si="47"/>
        <v>0</v>
      </c>
      <c r="AL104">
        <f t="shared" si="43"/>
        <v>0</v>
      </c>
      <c r="AM104" s="31">
        <f t="shared" si="45"/>
        <v>9</v>
      </c>
      <c r="AN104" s="5">
        <f t="shared" si="44"/>
        <v>0</v>
      </c>
      <c r="AS104" s="14"/>
      <c r="AT104" s="14"/>
    </row>
    <row r="105" spans="1:46" x14ac:dyDescent="0.25">
      <c r="A105" t="s">
        <v>101</v>
      </c>
      <c r="B105" s="13">
        <v>0.33512006227275865</v>
      </c>
      <c r="C105" s="13">
        <v>0.59637981389662431</v>
      </c>
      <c r="D105" s="51">
        <v>0.14905250288663996</v>
      </c>
      <c r="E105" s="51">
        <v>0.39057936561842016</v>
      </c>
      <c r="F105" s="13">
        <f t="shared" si="23"/>
        <v>0.34086055831012702</v>
      </c>
      <c r="G105" s="13">
        <v>0.36168451753391995</v>
      </c>
      <c r="H105" s="13">
        <v>-8.1269698334083748E-2</v>
      </c>
      <c r="I105" s="13">
        <v>-3.3604521709343152E-2</v>
      </c>
      <c r="J105" s="13">
        <v>2.1191333288052706E-2</v>
      </c>
      <c r="K105" s="13">
        <v>-1.2314915438429669E-2</v>
      </c>
      <c r="L105" s="13">
        <v>0.64775447929350882</v>
      </c>
      <c r="M105" s="13">
        <v>4.3189022579614399E-2</v>
      </c>
      <c r="N105" s="14">
        <v>1485.1754676395697</v>
      </c>
      <c r="O105" s="1">
        <v>0.16750000000000001</v>
      </c>
      <c r="P105" s="36">
        <v>2</v>
      </c>
      <c r="Q105" s="11">
        <f t="shared" si="24"/>
        <v>1</v>
      </c>
      <c r="R105" s="31">
        <f t="shared" si="25"/>
        <v>0</v>
      </c>
      <c r="S105" s="31">
        <f t="shared" si="26"/>
        <v>0</v>
      </c>
      <c r="T105" s="31">
        <f t="shared" si="27"/>
        <v>0</v>
      </c>
      <c r="U105" s="31">
        <f t="shared" si="28"/>
        <v>0</v>
      </c>
      <c r="V105" s="31">
        <f t="shared" si="29"/>
        <v>0</v>
      </c>
      <c r="W105" s="31">
        <f t="shared" si="30"/>
        <v>0</v>
      </c>
      <c r="X105" s="35">
        <f t="shared" si="31"/>
        <v>1</v>
      </c>
      <c r="Y105" s="35">
        <f t="shared" si="32"/>
        <v>1</v>
      </c>
      <c r="Z105" s="35">
        <f t="shared" si="33"/>
        <v>0</v>
      </c>
      <c r="AA105" s="36">
        <f t="shared" si="34"/>
        <v>2</v>
      </c>
      <c r="AB105" s="11">
        <f t="shared" si="35"/>
        <v>1</v>
      </c>
      <c r="AC105" s="36">
        <f t="shared" si="36"/>
        <v>0</v>
      </c>
      <c r="AD105" s="36">
        <f t="shared" si="37"/>
        <v>1</v>
      </c>
      <c r="AE105">
        <f t="shared" si="38"/>
        <v>0</v>
      </c>
      <c r="AF105">
        <f t="shared" si="39"/>
        <v>1</v>
      </c>
      <c r="AG105">
        <f t="shared" si="40"/>
        <v>0</v>
      </c>
      <c r="AH105">
        <f t="shared" si="41"/>
        <v>0</v>
      </c>
      <c r="AI105">
        <f t="shared" si="42"/>
        <v>0</v>
      </c>
      <c r="AJ105">
        <f t="shared" si="46"/>
        <v>0</v>
      </c>
      <c r="AK105">
        <f t="shared" si="47"/>
        <v>0</v>
      </c>
      <c r="AL105">
        <f t="shared" si="43"/>
        <v>0</v>
      </c>
      <c r="AM105" s="31">
        <f t="shared" si="45"/>
        <v>7</v>
      </c>
      <c r="AN105" s="5">
        <f t="shared" si="44"/>
        <v>0</v>
      </c>
      <c r="AS105" s="14"/>
      <c r="AT105" s="14"/>
    </row>
    <row r="106" spans="1:46" x14ac:dyDescent="0.25">
      <c r="A106" t="s">
        <v>102</v>
      </c>
      <c r="B106" s="13">
        <v>9.4133929147387746E-2</v>
      </c>
      <c r="C106" s="13">
        <v>0.4432063070870369</v>
      </c>
      <c r="D106" s="51">
        <v>7.9222044128135716E-2</v>
      </c>
      <c r="E106" s="51">
        <v>1.593643830573727E-2</v>
      </c>
      <c r="F106" s="13">
        <f t="shared" si="23"/>
        <v>0.44155744556839704</v>
      </c>
      <c r="G106" s="13">
        <v>0.46620690464042974</v>
      </c>
      <c r="H106" s="13">
        <v>4.0137142857142857E-2</v>
      </c>
      <c r="I106" s="13">
        <v>1.3313406170549027E-3</v>
      </c>
      <c r="J106" s="13">
        <v>-2.9065977468115622E-3</v>
      </c>
      <c r="K106" s="13">
        <v>1.0449180554170852E-2</v>
      </c>
      <c r="L106" s="13">
        <v>0.59930174575133133</v>
      </c>
      <c r="M106" s="13">
        <v>5.3258298501740332E-2</v>
      </c>
      <c r="N106" s="14">
        <v>1514.6646054265302</v>
      </c>
      <c r="O106" s="1">
        <v>0.19500000000000001</v>
      </c>
      <c r="P106" s="36">
        <v>1</v>
      </c>
      <c r="Q106" s="11">
        <f t="shared" si="24"/>
        <v>0</v>
      </c>
      <c r="R106" s="31">
        <f t="shared" si="25"/>
        <v>0</v>
      </c>
      <c r="S106" s="31">
        <f t="shared" si="26"/>
        <v>0</v>
      </c>
      <c r="T106" s="31">
        <f t="shared" si="27"/>
        <v>0</v>
      </c>
      <c r="U106" s="31">
        <f t="shared" si="28"/>
        <v>0</v>
      </c>
      <c r="V106" s="31">
        <f t="shared" si="29"/>
        <v>0</v>
      </c>
      <c r="W106" s="31">
        <f t="shared" si="30"/>
        <v>0</v>
      </c>
      <c r="X106" s="35">
        <f t="shared" si="31"/>
        <v>0</v>
      </c>
      <c r="Y106" s="35">
        <f t="shared" si="32"/>
        <v>0</v>
      </c>
      <c r="Z106" s="35">
        <f t="shared" si="33"/>
        <v>1</v>
      </c>
      <c r="AA106" s="36">
        <f t="shared" si="34"/>
        <v>1</v>
      </c>
      <c r="AB106" s="11">
        <f t="shared" si="35"/>
        <v>1</v>
      </c>
      <c r="AC106" s="36">
        <f t="shared" si="36"/>
        <v>0</v>
      </c>
      <c r="AD106" s="36">
        <f t="shared" si="37"/>
        <v>1</v>
      </c>
      <c r="AE106">
        <f t="shared" si="38"/>
        <v>0</v>
      </c>
      <c r="AF106">
        <f t="shared" si="39"/>
        <v>0</v>
      </c>
      <c r="AG106">
        <f t="shared" si="40"/>
        <v>0</v>
      </c>
      <c r="AH106">
        <f t="shared" si="41"/>
        <v>0</v>
      </c>
      <c r="AI106">
        <f t="shared" si="42"/>
        <v>0</v>
      </c>
      <c r="AJ106">
        <f>IF(N106&lt;1228,1,0)</f>
        <v>0</v>
      </c>
      <c r="AK106">
        <f>IF(N106&gt;1752,1,0)</f>
        <v>0</v>
      </c>
      <c r="AL106">
        <f t="shared" si="43"/>
        <v>0</v>
      </c>
      <c r="AM106" s="31">
        <f t="shared" si="45"/>
        <v>9</v>
      </c>
      <c r="AN106" s="5">
        <f t="shared" si="44"/>
        <v>0</v>
      </c>
      <c r="AS106" s="14"/>
      <c r="AT106" s="14"/>
    </row>
    <row r="107" spans="1:46" x14ac:dyDescent="0.25">
      <c r="A107" t="s">
        <v>103</v>
      </c>
      <c r="B107" s="13">
        <v>5.1338386933001872E-3</v>
      </c>
      <c r="C107" s="13">
        <v>0.8256195836166611</v>
      </c>
      <c r="D107" s="51">
        <v>9.3216047685875089E-2</v>
      </c>
      <c r="E107" s="51">
        <v>7.0110968040625582E-2</v>
      </c>
      <c r="F107" s="13">
        <f t="shared" si="23"/>
        <v>0.78772783171052818</v>
      </c>
      <c r="G107" s="13">
        <v>0.32631168922112708</v>
      </c>
      <c r="H107" s="13">
        <v>4.8548775802451892E-3</v>
      </c>
      <c r="I107" s="13">
        <v>6.7990278084656422E-2</v>
      </c>
      <c r="J107" s="13">
        <v>5.5086155760355332E-2</v>
      </c>
      <c r="K107" s="13">
        <v>2.1880741908881784E-2</v>
      </c>
      <c r="L107" s="13">
        <v>0.68557317766528003</v>
      </c>
      <c r="M107" s="13">
        <v>8.5284715763454411E-3</v>
      </c>
      <c r="N107" s="14">
        <v>1799.3835577638431</v>
      </c>
      <c r="O107" s="1">
        <v>0.13750000000000001</v>
      </c>
      <c r="P107" s="36">
        <v>2</v>
      </c>
      <c r="Q107" s="11">
        <f t="shared" si="24"/>
        <v>0</v>
      </c>
      <c r="R107" s="31">
        <f t="shared" si="25"/>
        <v>0</v>
      </c>
      <c r="S107" s="31">
        <f t="shared" si="26"/>
        <v>0</v>
      </c>
      <c r="T107" s="31">
        <f t="shared" si="27"/>
        <v>0</v>
      </c>
      <c r="U107" s="31">
        <f t="shared" si="28"/>
        <v>0</v>
      </c>
      <c r="V107" s="31">
        <f t="shared" si="29"/>
        <v>0</v>
      </c>
      <c r="W107" s="31">
        <f t="shared" si="30"/>
        <v>0</v>
      </c>
      <c r="X107" s="35">
        <f t="shared" si="31"/>
        <v>0</v>
      </c>
      <c r="Y107" s="35">
        <f t="shared" si="32"/>
        <v>0</v>
      </c>
      <c r="Z107" s="35">
        <f t="shared" si="33"/>
        <v>0</v>
      </c>
      <c r="AA107" s="36">
        <f t="shared" si="34"/>
        <v>0</v>
      </c>
      <c r="AB107" s="11">
        <f t="shared" si="35"/>
        <v>0</v>
      </c>
      <c r="AC107" s="36">
        <f t="shared" si="36"/>
        <v>0</v>
      </c>
      <c r="AD107" s="36">
        <f t="shared" si="37"/>
        <v>0</v>
      </c>
      <c r="AE107">
        <f t="shared" si="38"/>
        <v>0</v>
      </c>
      <c r="AF107">
        <f t="shared" si="39"/>
        <v>0</v>
      </c>
      <c r="AG107">
        <f t="shared" si="40"/>
        <v>0</v>
      </c>
      <c r="AH107">
        <f t="shared" si="41"/>
        <v>0</v>
      </c>
      <c r="AI107">
        <f t="shared" si="42"/>
        <v>0</v>
      </c>
      <c r="AJ107">
        <f>IF(N107&lt;1378,1,0)</f>
        <v>0</v>
      </c>
      <c r="AK107">
        <f>IF(N107&gt;2135,1,0)</f>
        <v>0</v>
      </c>
      <c r="AL107">
        <f t="shared" si="43"/>
        <v>0</v>
      </c>
      <c r="AM107" s="31">
        <f t="shared" si="45"/>
        <v>10</v>
      </c>
      <c r="AN107" s="5">
        <f t="shared" si="44"/>
        <v>0</v>
      </c>
      <c r="AS107" s="14"/>
      <c r="AT107" s="14"/>
    </row>
    <row r="108" spans="1:46" x14ac:dyDescent="0.25">
      <c r="A108" s="11" t="s">
        <v>104</v>
      </c>
      <c r="B108" s="13">
        <v>0</v>
      </c>
      <c r="C108" s="13">
        <v>0.40990933931705903</v>
      </c>
      <c r="D108" s="51">
        <v>6.9235084417582027E-2</v>
      </c>
      <c r="E108" s="51">
        <v>-8.1178407918785403E-2</v>
      </c>
      <c r="F108" s="13">
        <f t="shared" si="23"/>
        <v>0.47504243499031867</v>
      </c>
      <c r="G108" s="13">
        <v>0.48848333520368087</v>
      </c>
      <c r="H108" s="13">
        <v>-6.8107787977494819E-4</v>
      </c>
      <c r="I108" s="13">
        <v>1.5930460664276534E-2</v>
      </c>
      <c r="J108" s="13">
        <v>-7.8065905430593011E-2</v>
      </c>
      <c r="K108" s="13">
        <v>1.3038128155480357E-2</v>
      </c>
      <c r="L108" s="13">
        <v>0.7832143689259693</v>
      </c>
      <c r="M108" s="13">
        <v>2.0172674538111078E-2</v>
      </c>
      <c r="N108" s="14">
        <v>1399.5756975460642</v>
      </c>
      <c r="O108" s="1">
        <v>0.26500000000000001</v>
      </c>
      <c r="P108" s="36">
        <v>1</v>
      </c>
      <c r="Q108" s="11">
        <f t="shared" si="24"/>
        <v>0</v>
      </c>
      <c r="R108" s="31">
        <f t="shared" si="25"/>
        <v>0</v>
      </c>
      <c r="S108" s="31">
        <f t="shared" si="26"/>
        <v>0</v>
      </c>
      <c r="T108" s="31">
        <f t="shared" si="27"/>
        <v>0</v>
      </c>
      <c r="U108" s="31">
        <f t="shared" si="28"/>
        <v>0</v>
      </c>
      <c r="V108" s="31">
        <f t="shared" si="29"/>
        <v>0</v>
      </c>
      <c r="W108" s="31">
        <f t="shared" si="30"/>
        <v>0</v>
      </c>
      <c r="X108" s="35">
        <f t="shared" si="31"/>
        <v>1</v>
      </c>
      <c r="Y108" s="35">
        <f t="shared" si="32"/>
        <v>0</v>
      </c>
      <c r="Z108" s="35">
        <f t="shared" si="33"/>
        <v>1</v>
      </c>
      <c r="AA108" s="36">
        <f t="shared" si="34"/>
        <v>2</v>
      </c>
      <c r="AB108" s="11">
        <f t="shared" si="35"/>
        <v>1</v>
      </c>
      <c r="AC108" s="36">
        <f t="shared" si="36"/>
        <v>0</v>
      </c>
      <c r="AD108" s="36">
        <f t="shared" si="37"/>
        <v>1</v>
      </c>
      <c r="AE108">
        <f t="shared" si="38"/>
        <v>0</v>
      </c>
      <c r="AF108">
        <f t="shared" si="39"/>
        <v>0</v>
      </c>
      <c r="AG108">
        <f t="shared" si="40"/>
        <v>0</v>
      </c>
      <c r="AH108">
        <f t="shared" si="41"/>
        <v>1</v>
      </c>
      <c r="AI108">
        <f t="shared" si="42"/>
        <v>0</v>
      </c>
      <c r="AJ108">
        <f>IF(N108&lt;1228,1,0)</f>
        <v>0</v>
      </c>
      <c r="AK108">
        <f>IF(N108&gt;1752,1,0)</f>
        <v>0</v>
      </c>
      <c r="AL108">
        <f t="shared" si="43"/>
        <v>1</v>
      </c>
      <c r="AM108" s="31">
        <f t="shared" si="45"/>
        <v>7</v>
      </c>
      <c r="AN108" s="5">
        <f t="shared" si="44"/>
        <v>0</v>
      </c>
      <c r="AS108" s="14"/>
      <c r="AT108" s="14"/>
    </row>
    <row r="109" spans="1:46" x14ac:dyDescent="0.25">
      <c r="A109" t="s">
        <v>105</v>
      </c>
      <c r="B109" s="13">
        <v>3.7256100802807168E-2</v>
      </c>
      <c r="C109" s="13">
        <v>0.63520992502169671</v>
      </c>
      <c r="D109" s="51">
        <v>8.3941553914664165E-4</v>
      </c>
      <c r="E109" s="51">
        <v>8.4226101555052862E-3</v>
      </c>
      <c r="F109" s="13">
        <f t="shared" si="23"/>
        <v>0.62941482777754054</v>
      </c>
      <c r="G109" s="13">
        <v>0.36338986655324579</v>
      </c>
      <c r="H109" s="13">
        <v>3.7142095362237268E-2</v>
      </c>
      <c r="I109" s="13">
        <v>-3.5380777523492751E-2</v>
      </c>
      <c r="J109" s="13">
        <v>4.5691237355414228E-2</v>
      </c>
      <c r="K109" s="13">
        <v>2.1026292201971917E-2</v>
      </c>
      <c r="L109" s="13">
        <v>0.63750297910748288</v>
      </c>
      <c r="M109" s="13">
        <v>5.0618014834191323E-2</v>
      </c>
      <c r="N109" s="14">
        <v>1762.1631061966966</v>
      </c>
      <c r="O109" s="1">
        <v>0.10999999999999999</v>
      </c>
      <c r="P109" s="36">
        <v>1</v>
      </c>
      <c r="Q109" s="11">
        <f t="shared" si="24"/>
        <v>0</v>
      </c>
      <c r="R109" s="31">
        <f t="shared" si="25"/>
        <v>0</v>
      </c>
      <c r="S109" s="31">
        <f t="shared" si="26"/>
        <v>0</v>
      </c>
      <c r="T109" s="31">
        <f t="shared" si="27"/>
        <v>0</v>
      </c>
      <c r="U109" s="31">
        <f t="shared" si="28"/>
        <v>0</v>
      </c>
      <c r="V109" s="31">
        <f t="shared" si="29"/>
        <v>0</v>
      </c>
      <c r="W109" s="31">
        <f t="shared" si="30"/>
        <v>0</v>
      </c>
      <c r="X109" s="35">
        <f t="shared" si="31"/>
        <v>0</v>
      </c>
      <c r="Y109" s="35">
        <f t="shared" si="32"/>
        <v>1</v>
      </c>
      <c r="Z109" s="35">
        <f t="shared" si="33"/>
        <v>0</v>
      </c>
      <c r="AA109" s="36">
        <f t="shared" si="34"/>
        <v>1</v>
      </c>
      <c r="AB109" s="11">
        <f t="shared" si="35"/>
        <v>1</v>
      </c>
      <c r="AC109" s="36">
        <f t="shared" si="36"/>
        <v>0</v>
      </c>
      <c r="AD109" s="36">
        <f t="shared" si="37"/>
        <v>1</v>
      </c>
      <c r="AE109">
        <f t="shared" si="38"/>
        <v>0</v>
      </c>
      <c r="AF109">
        <f t="shared" si="39"/>
        <v>0</v>
      </c>
      <c r="AG109">
        <f t="shared" si="40"/>
        <v>0</v>
      </c>
      <c r="AH109">
        <f t="shared" si="41"/>
        <v>0</v>
      </c>
      <c r="AI109">
        <f t="shared" si="42"/>
        <v>0</v>
      </c>
      <c r="AJ109">
        <f>IF(N109&lt;1228,1,0)</f>
        <v>0</v>
      </c>
      <c r="AK109">
        <f>IF(N109&gt;1752,1,0)</f>
        <v>1</v>
      </c>
      <c r="AL109">
        <f t="shared" si="43"/>
        <v>0</v>
      </c>
      <c r="AM109" s="31">
        <f t="shared" si="45"/>
        <v>8</v>
      </c>
      <c r="AN109" s="5">
        <f t="shared" si="44"/>
        <v>0</v>
      </c>
      <c r="AS109" s="14"/>
      <c r="AT109" s="14"/>
    </row>
    <row r="110" spans="1:46" x14ac:dyDescent="0.25">
      <c r="A110" t="s">
        <v>106</v>
      </c>
      <c r="B110" s="13">
        <v>6.8221959970536289E-2</v>
      </c>
      <c r="C110" s="13">
        <v>0.96375106706364899</v>
      </c>
      <c r="D110" s="51">
        <v>6.2115249814348279E-3</v>
      </c>
      <c r="E110" s="51">
        <v>0.45853546815465657</v>
      </c>
      <c r="F110" s="13">
        <f t="shared" si="23"/>
        <v>0.64352162235316157</v>
      </c>
      <c r="G110" s="13">
        <v>0.36245515100152864</v>
      </c>
      <c r="H110" s="13">
        <v>0.10493272302352274</v>
      </c>
      <c r="I110" s="13">
        <v>-4.7366372038700564E-3</v>
      </c>
      <c r="J110" s="13">
        <v>-5.2294794117442936E-2</v>
      </c>
      <c r="K110" s="13">
        <v>-0.1016191606459986</v>
      </c>
      <c r="L110" s="13">
        <v>0.48345152097551769</v>
      </c>
      <c r="M110" s="13">
        <v>1.8582324686301697E-2</v>
      </c>
      <c r="N110" s="14">
        <v>2327.3809139014443</v>
      </c>
      <c r="O110" s="1">
        <v>0.245</v>
      </c>
      <c r="P110" s="36">
        <v>3</v>
      </c>
      <c r="Q110" s="11">
        <f t="shared" si="24"/>
        <v>0</v>
      </c>
      <c r="R110" s="31">
        <f t="shared" si="25"/>
        <v>0</v>
      </c>
      <c r="S110" s="31">
        <f t="shared" si="26"/>
        <v>0</v>
      </c>
      <c r="T110" s="31">
        <f t="shared" si="27"/>
        <v>0</v>
      </c>
      <c r="U110" s="31">
        <f t="shared" si="28"/>
        <v>0</v>
      </c>
      <c r="V110" s="31">
        <f t="shared" si="29"/>
        <v>0</v>
      </c>
      <c r="W110" s="31">
        <f t="shared" si="30"/>
        <v>0</v>
      </c>
      <c r="X110" s="35">
        <f t="shared" si="31"/>
        <v>0</v>
      </c>
      <c r="Y110" s="35">
        <f t="shared" si="32"/>
        <v>1</v>
      </c>
      <c r="Z110" s="35">
        <f t="shared" si="33"/>
        <v>1</v>
      </c>
      <c r="AA110" s="36">
        <f t="shared" si="34"/>
        <v>2</v>
      </c>
      <c r="AB110" s="11">
        <f t="shared" si="35"/>
        <v>1</v>
      </c>
      <c r="AC110" s="36">
        <f t="shared" si="36"/>
        <v>0</v>
      </c>
      <c r="AD110" s="36">
        <f t="shared" si="37"/>
        <v>1</v>
      </c>
      <c r="AE110">
        <f t="shared" si="38"/>
        <v>0</v>
      </c>
      <c r="AF110">
        <f t="shared" si="39"/>
        <v>1</v>
      </c>
      <c r="AG110">
        <f t="shared" si="40"/>
        <v>0</v>
      </c>
      <c r="AH110">
        <f t="shared" si="41"/>
        <v>0</v>
      </c>
      <c r="AI110">
        <f t="shared" si="42"/>
        <v>0</v>
      </c>
      <c r="AJ110">
        <f>IF(N110&lt;1803,1,0)</f>
        <v>0</v>
      </c>
      <c r="AK110">
        <f>IF(N110&gt;2983,1,0)</f>
        <v>0</v>
      </c>
      <c r="AL110">
        <f t="shared" si="43"/>
        <v>0</v>
      </c>
      <c r="AM110" s="31">
        <f t="shared" si="45"/>
        <v>8</v>
      </c>
      <c r="AN110" s="5">
        <f t="shared" si="44"/>
        <v>0</v>
      </c>
      <c r="AS110" s="14"/>
      <c r="AT110" s="14"/>
    </row>
    <row r="111" spans="1:46" x14ac:dyDescent="0.25">
      <c r="A111" t="s">
        <v>107</v>
      </c>
      <c r="B111" s="13">
        <v>7.0632453579491064E-2</v>
      </c>
      <c r="C111" s="13">
        <v>1.0616080428176642</v>
      </c>
      <c r="D111" s="51">
        <v>5.4898255976136368E-3</v>
      </c>
      <c r="E111" s="51">
        <v>6.7715287825307502E-2</v>
      </c>
      <c r="F111" s="13">
        <f t="shared" si="23"/>
        <v>1.0148661204116625</v>
      </c>
      <c r="G111" s="13">
        <v>0.22093207417825947</v>
      </c>
      <c r="H111" s="13">
        <v>3.696758739426604E-2</v>
      </c>
      <c r="I111" s="13">
        <v>3.1635838601420434E-2</v>
      </c>
      <c r="J111" s="13">
        <v>3.5765693053287757E-2</v>
      </c>
      <c r="K111" s="13">
        <v>-7.1105515489416462E-3</v>
      </c>
      <c r="L111" s="13">
        <v>0.56330280621800877</v>
      </c>
      <c r="M111" s="13">
        <v>6.6511830604316521E-2</v>
      </c>
      <c r="N111" s="14">
        <v>2019.6794441540578</v>
      </c>
      <c r="O111" s="1">
        <v>9.7500000000000003E-2</v>
      </c>
      <c r="P111" s="36">
        <v>3</v>
      </c>
      <c r="Q111" s="11">
        <f t="shared" si="24"/>
        <v>0</v>
      </c>
      <c r="R111" s="31">
        <f t="shared" si="25"/>
        <v>0.5</v>
      </c>
      <c r="S111" s="31">
        <f t="shared" si="26"/>
        <v>0</v>
      </c>
      <c r="T111" s="31">
        <f t="shared" si="27"/>
        <v>0.5</v>
      </c>
      <c r="U111" s="31">
        <f t="shared" si="28"/>
        <v>0</v>
      </c>
      <c r="V111" s="31">
        <f t="shared" si="29"/>
        <v>0</v>
      </c>
      <c r="W111" s="31">
        <f t="shared" si="30"/>
        <v>0</v>
      </c>
      <c r="X111" s="35">
        <f t="shared" si="31"/>
        <v>0</v>
      </c>
      <c r="Y111" s="35">
        <f t="shared" si="32"/>
        <v>0</v>
      </c>
      <c r="Z111" s="35">
        <f t="shared" si="33"/>
        <v>0</v>
      </c>
      <c r="AA111" s="36">
        <f t="shared" si="34"/>
        <v>0</v>
      </c>
      <c r="AB111" s="11">
        <f t="shared" si="35"/>
        <v>0</v>
      </c>
      <c r="AC111" s="36">
        <f t="shared" si="36"/>
        <v>0</v>
      </c>
      <c r="AD111" s="36">
        <f t="shared" si="37"/>
        <v>0</v>
      </c>
      <c r="AE111">
        <f t="shared" si="38"/>
        <v>0</v>
      </c>
      <c r="AF111">
        <f t="shared" si="39"/>
        <v>1</v>
      </c>
      <c r="AG111">
        <f t="shared" si="40"/>
        <v>0</v>
      </c>
      <c r="AH111">
        <f t="shared" si="41"/>
        <v>0</v>
      </c>
      <c r="AI111">
        <f t="shared" si="42"/>
        <v>0</v>
      </c>
      <c r="AJ111">
        <f>IF(N111&lt;1803,1,0)</f>
        <v>0</v>
      </c>
      <c r="AK111">
        <f>IF(N111&gt;2983,1,0)</f>
        <v>0</v>
      </c>
      <c r="AL111">
        <f t="shared" si="43"/>
        <v>0</v>
      </c>
      <c r="AM111" s="31">
        <f t="shared" si="45"/>
        <v>8</v>
      </c>
      <c r="AN111" s="5">
        <f t="shared" si="44"/>
        <v>0</v>
      </c>
      <c r="AS111" s="14"/>
      <c r="AT111" s="14"/>
    </row>
    <row r="112" spans="1:46" x14ac:dyDescent="0.25">
      <c r="A112" t="s">
        <v>108</v>
      </c>
      <c r="B112" s="13">
        <v>0.17999322378451635</v>
      </c>
      <c r="C112" s="13">
        <v>0.50250121586882512</v>
      </c>
      <c r="D112" s="51">
        <v>6.767178489543528E-2</v>
      </c>
      <c r="E112" s="51">
        <v>2.6540679496977696E-2</v>
      </c>
      <c r="F112" s="13">
        <f t="shared" si="23"/>
        <v>0.49204335440839297</v>
      </c>
      <c r="G112" s="13">
        <v>0.55878366932068435</v>
      </c>
      <c r="H112" s="13">
        <v>-7.6400616785373382E-2</v>
      </c>
      <c r="I112" s="13">
        <v>-2.6435536294691225E-2</v>
      </c>
      <c r="J112" s="13">
        <v>-2.7721809212811782E-2</v>
      </c>
      <c r="K112" s="13">
        <v>0.1110435628430487</v>
      </c>
      <c r="L112" s="13">
        <v>0.59044362535008599</v>
      </c>
      <c r="M112" s="13">
        <v>2.8958950952247899E-2</v>
      </c>
      <c r="N112" s="14">
        <v>1556.7503357758276</v>
      </c>
      <c r="O112" s="1">
        <v>0.2505</v>
      </c>
      <c r="P112" s="36">
        <v>2</v>
      </c>
      <c r="Q112" s="11">
        <f t="shared" si="24"/>
        <v>0</v>
      </c>
      <c r="R112" s="31">
        <f t="shared" si="25"/>
        <v>0</v>
      </c>
      <c r="S112" s="31">
        <f t="shared" si="26"/>
        <v>0</v>
      </c>
      <c r="T112" s="31">
        <f t="shared" si="27"/>
        <v>0</v>
      </c>
      <c r="U112" s="31">
        <f t="shared" si="28"/>
        <v>0</v>
      </c>
      <c r="V112" s="31">
        <f t="shared" si="29"/>
        <v>0</v>
      </c>
      <c r="W112" s="31">
        <f t="shared" si="30"/>
        <v>0</v>
      </c>
      <c r="X112" s="35">
        <f t="shared" si="31"/>
        <v>1</v>
      </c>
      <c r="Y112" s="35">
        <f t="shared" si="32"/>
        <v>1</v>
      </c>
      <c r="Z112" s="35">
        <f t="shared" si="33"/>
        <v>1</v>
      </c>
      <c r="AA112" s="36">
        <f t="shared" si="34"/>
        <v>3</v>
      </c>
      <c r="AB112" s="11">
        <f t="shared" si="35"/>
        <v>1</v>
      </c>
      <c r="AC112" s="36">
        <f t="shared" si="36"/>
        <v>0</v>
      </c>
      <c r="AD112" s="36">
        <f t="shared" si="37"/>
        <v>1</v>
      </c>
      <c r="AE112">
        <f t="shared" si="38"/>
        <v>0</v>
      </c>
      <c r="AF112">
        <f t="shared" si="39"/>
        <v>0</v>
      </c>
      <c r="AG112">
        <f t="shared" si="40"/>
        <v>1</v>
      </c>
      <c r="AH112">
        <f t="shared" si="41"/>
        <v>0</v>
      </c>
      <c r="AI112">
        <f t="shared" si="42"/>
        <v>0</v>
      </c>
      <c r="AJ112">
        <f>IF(N112&lt;1378,1,0)</f>
        <v>0</v>
      </c>
      <c r="AK112">
        <f>IF(N112&gt;2135,1,0)</f>
        <v>0</v>
      </c>
      <c r="AL112">
        <f t="shared" si="43"/>
        <v>1</v>
      </c>
      <c r="AM112" s="31">
        <f t="shared" si="45"/>
        <v>7</v>
      </c>
      <c r="AN112" s="5">
        <f t="shared" si="44"/>
        <v>0</v>
      </c>
      <c r="AS112" s="14"/>
      <c r="AT112" s="14"/>
    </row>
    <row r="113" spans="1:50" s="46" customFormat="1" x14ac:dyDescent="0.25">
      <c r="A113" s="46" t="s">
        <v>109</v>
      </c>
      <c r="B113" s="40">
        <v>5.096952963669607E-2</v>
      </c>
      <c r="C113" s="40">
        <v>1.0014541244767958</v>
      </c>
      <c r="D113" s="51">
        <v>0.37980235128654949</v>
      </c>
      <c r="E113" s="51">
        <v>7.5008509667356171E-2</v>
      </c>
      <c r="F113" s="40">
        <f t="shared" si="23"/>
        <v>0.99452444986403243</v>
      </c>
      <c r="G113" s="40">
        <v>0.1525103972272735</v>
      </c>
      <c r="H113" s="40">
        <v>2.8052277997878926E-3</v>
      </c>
      <c r="I113" s="40">
        <v>-1.8370860887809429E-2</v>
      </c>
      <c r="J113" s="40">
        <v>-2.6255596742761171E-2</v>
      </c>
      <c r="K113" s="40">
        <v>7.4942583123552883E-2</v>
      </c>
      <c r="L113" s="40">
        <v>0.70474695476936255</v>
      </c>
      <c r="M113" s="40">
        <v>4.306329217926818E-2</v>
      </c>
      <c r="N113" s="41">
        <v>3029.3461763226665</v>
      </c>
      <c r="O113" s="42">
        <v>0.17749999999999999</v>
      </c>
      <c r="P113" s="36">
        <v>3</v>
      </c>
      <c r="Q113" s="39">
        <f t="shared" si="24"/>
        <v>0</v>
      </c>
      <c r="R113" s="43">
        <f t="shared" si="25"/>
        <v>0.5</v>
      </c>
      <c r="S113" s="43">
        <f t="shared" si="26"/>
        <v>0</v>
      </c>
      <c r="T113" s="43">
        <f t="shared" si="27"/>
        <v>0.5</v>
      </c>
      <c r="U113" s="43">
        <f t="shared" si="28"/>
        <v>0</v>
      </c>
      <c r="V113" s="43">
        <f t="shared" si="29"/>
        <v>0.5</v>
      </c>
      <c r="W113" s="43">
        <f t="shared" si="30"/>
        <v>0</v>
      </c>
      <c r="X113" s="44">
        <f t="shared" si="31"/>
        <v>0</v>
      </c>
      <c r="Y113" s="44">
        <f t="shared" si="32"/>
        <v>1</v>
      </c>
      <c r="Z113" s="44">
        <f t="shared" si="33"/>
        <v>1</v>
      </c>
      <c r="AA113" s="45">
        <f t="shared" si="34"/>
        <v>2</v>
      </c>
      <c r="AB113" s="39">
        <f t="shared" si="35"/>
        <v>1</v>
      </c>
      <c r="AC113" s="45">
        <f t="shared" si="36"/>
        <v>0</v>
      </c>
      <c r="AD113" s="45">
        <f t="shared" si="37"/>
        <v>1</v>
      </c>
      <c r="AE113" s="46">
        <f t="shared" si="38"/>
        <v>0</v>
      </c>
      <c r="AF113" s="46">
        <f t="shared" si="39"/>
        <v>0</v>
      </c>
      <c r="AG113" s="46">
        <f t="shared" si="40"/>
        <v>1</v>
      </c>
      <c r="AH113" s="46">
        <f t="shared" si="41"/>
        <v>1</v>
      </c>
      <c r="AI113" s="46">
        <f t="shared" si="42"/>
        <v>0</v>
      </c>
      <c r="AJ113" s="46">
        <f>IF(N113&lt;1803,1,0)</f>
        <v>0</v>
      </c>
      <c r="AK113" s="46">
        <f>IF(N113&gt;2983,1,0)</f>
        <v>1</v>
      </c>
      <c r="AL113" s="46">
        <f t="shared" si="43"/>
        <v>0</v>
      </c>
      <c r="AM113" s="43">
        <f t="shared" si="45"/>
        <v>4.5</v>
      </c>
      <c r="AN113" s="49" t="str">
        <f t="shared" si="44"/>
        <v>onderzoek</v>
      </c>
      <c r="AR113" s="48"/>
      <c r="AS113" s="41"/>
      <c r="AT113" s="41"/>
      <c r="AU113" s="48"/>
      <c r="AV113" s="48"/>
      <c r="AW113" s="48"/>
      <c r="AX113" s="47"/>
    </row>
    <row r="114" spans="1:50" x14ac:dyDescent="0.25">
      <c r="A114" t="s">
        <v>110</v>
      </c>
      <c r="B114" s="13">
        <v>3.8355707496039357E-3</v>
      </c>
      <c r="C114" s="13">
        <v>0.65053667262969583</v>
      </c>
      <c r="D114" s="51">
        <v>0.20957066189624329</v>
      </c>
      <c r="E114" s="51">
        <v>3.1604054859868815E-2</v>
      </c>
      <c r="F114" s="13">
        <f t="shared" si="23"/>
        <v>0.65356231365533679</v>
      </c>
      <c r="G114" s="13">
        <v>0.31482948386558823</v>
      </c>
      <c r="H114" s="13">
        <v>5.4493572695035464E-2</v>
      </c>
      <c r="I114" s="13">
        <v>-4.1019630823322592E-3</v>
      </c>
      <c r="J114" s="13">
        <v>-8.2796660703637448E-2</v>
      </c>
      <c r="K114" s="13">
        <v>2.686344663088849E-2</v>
      </c>
      <c r="L114" s="13">
        <v>0.57487042383449904</v>
      </c>
      <c r="M114" s="13">
        <v>7.4001029421771447E-2</v>
      </c>
      <c r="N114" s="14">
        <v>1850.4640208509438</v>
      </c>
      <c r="O114" s="1">
        <v>0.28500000000000003</v>
      </c>
      <c r="P114" s="36">
        <v>2</v>
      </c>
      <c r="Q114" s="11">
        <f t="shared" si="24"/>
        <v>0</v>
      </c>
      <c r="R114" s="31">
        <f t="shared" si="25"/>
        <v>0</v>
      </c>
      <c r="S114" s="31">
        <f t="shared" si="26"/>
        <v>0</v>
      </c>
      <c r="T114" s="31">
        <f t="shared" si="27"/>
        <v>0</v>
      </c>
      <c r="U114" s="31">
        <f t="shared" si="28"/>
        <v>0</v>
      </c>
      <c r="V114" s="31">
        <f t="shared" si="29"/>
        <v>0</v>
      </c>
      <c r="W114" s="31">
        <f t="shared" si="30"/>
        <v>0</v>
      </c>
      <c r="X114" s="35">
        <f t="shared" si="31"/>
        <v>0</v>
      </c>
      <c r="Y114" s="35">
        <f t="shared" si="32"/>
        <v>1</v>
      </c>
      <c r="Z114" s="35">
        <f t="shared" si="33"/>
        <v>1</v>
      </c>
      <c r="AA114" s="36">
        <f t="shared" si="34"/>
        <v>2</v>
      </c>
      <c r="AB114" s="11">
        <f t="shared" si="35"/>
        <v>1</v>
      </c>
      <c r="AC114" s="36">
        <f t="shared" si="36"/>
        <v>0</v>
      </c>
      <c r="AD114" s="36">
        <f t="shared" si="37"/>
        <v>1</v>
      </c>
      <c r="AE114">
        <f t="shared" si="38"/>
        <v>0</v>
      </c>
      <c r="AF114">
        <f t="shared" si="39"/>
        <v>0</v>
      </c>
      <c r="AG114">
        <f t="shared" si="40"/>
        <v>0</v>
      </c>
      <c r="AH114">
        <f t="shared" si="41"/>
        <v>0</v>
      </c>
      <c r="AI114">
        <f t="shared" si="42"/>
        <v>0</v>
      </c>
      <c r="AJ114">
        <f>IF(N114&lt;1378,1,0)</f>
        <v>0</v>
      </c>
      <c r="AK114">
        <f>IF(N114&gt;2135,1,0)</f>
        <v>0</v>
      </c>
      <c r="AL114">
        <f t="shared" si="43"/>
        <v>1</v>
      </c>
      <c r="AM114" s="31">
        <f t="shared" si="45"/>
        <v>8</v>
      </c>
      <c r="AN114" s="5">
        <f t="shared" si="44"/>
        <v>0</v>
      </c>
      <c r="AS114" s="14"/>
      <c r="AT114" s="14"/>
    </row>
    <row r="115" spans="1:50" x14ac:dyDescent="0.25">
      <c r="A115" t="s">
        <v>111</v>
      </c>
      <c r="B115" s="13">
        <v>7.4643576920206012E-2</v>
      </c>
      <c r="C115" s="13">
        <v>0.77178015030803471</v>
      </c>
      <c r="D115" s="51">
        <v>0.14450214495371416</v>
      </c>
      <c r="E115" s="51">
        <v>8.0556720317388641E-2</v>
      </c>
      <c r="F115" s="13">
        <f t="shared" si="23"/>
        <v>0.73273070348030833</v>
      </c>
      <c r="G115" s="13">
        <v>0.14169839018685776</v>
      </c>
      <c r="H115" s="13">
        <v>6.8844541096466459E-3</v>
      </c>
      <c r="I115" s="13">
        <v>4.442936806049675E-2</v>
      </c>
      <c r="J115" s="13">
        <v>2.9674547624423441E-3</v>
      </c>
      <c r="K115" s="13">
        <v>-4.2040286423894464E-2</v>
      </c>
      <c r="L115" s="13">
        <v>0.63077859000116299</v>
      </c>
      <c r="M115" s="13">
        <v>6.2347881080959254E-2</v>
      </c>
      <c r="N115" s="14">
        <v>1410.3937021942284</v>
      </c>
      <c r="O115" s="1">
        <v>0.1575</v>
      </c>
      <c r="P115" s="36">
        <v>2</v>
      </c>
      <c r="Q115" s="11">
        <f t="shared" si="24"/>
        <v>0</v>
      </c>
      <c r="R115" s="31">
        <f t="shared" si="25"/>
        <v>0</v>
      </c>
      <c r="S115" s="31">
        <f t="shared" si="26"/>
        <v>0</v>
      </c>
      <c r="T115" s="31">
        <f t="shared" si="27"/>
        <v>0</v>
      </c>
      <c r="U115" s="31">
        <f t="shared" si="28"/>
        <v>0</v>
      </c>
      <c r="V115" s="31">
        <f t="shared" si="29"/>
        <v>0.5</v>
      </c>
      <c r="W115" s="31">
        <f t="shared" si="30"/>
        <v>0</v>
      </c>
      <c r="X115" s="35">
        <f t="shared" si="31"/>
        <v>0</v>
      </c>
      <c r="Y115" s="35">
        <f t="shared" si="32"/>
        <v>0</v>
      </c>
      <c r="Z115" s="35">
        <f t="shared" si="33"/>
        <v>0</v>
      </c>
      <c r="AA115" s="36">
        <f t="shared" si="34"/>
        <v>0</v>
      </c>
      <c r="AB115" s="11">
        <f t="shared" si="35"/>
        <v>0</v>
      </c>
      <c r="AC115" s="36">
        <f t="shared" si="36"/>
        <v>0</v>
      </c>
      <c r="AD115" s="36">
        <f t="shared" si="37"/>
        <v>0</v>
      </c>
      <c r="AE115">
        <f t="shared" si="38"/>
        <v>0</v>
      </c>
      <c r="AF115">
        <f t="shared" si="39"/>
        <v>1</v>
      </c>
      <c r="AG115">
        <f t="shared" si="40"/>
        <v>0</v>
      </c>
      <c r="AH115">
        <f t="shared" si="41"/>
        <v>0</v>
      </c>
      <c r="AI115">
        <f t="shared" si="42"/>
        <v>0</v>
      </c>
      <c r="AJ115">
        <f>IF(N115&lt;1378,1,0)</f>
        <v>0</v>
      </c>
      <c r="AK115">
        <f>IF(N115&gt;2135,1,0)</f>
        <v>0</v>
      </c>
      <c r="AL115">
        <f t="shared" si="43"/>
        <v>0</v>
      </c>
      <c r="AM115" s="31">
        <f t="shared" si="45"/>
        <v>8.5</v>
      </c>
      <c r="AN115" s="5">
        <f t="shared" si="44"/>
        <v>0</v>
      </c>
      <c r="AS115" s="14"/>
      <c r="AT115" s="14"/>
    </row>
    <row r="116" spans="1:50" x14ac:dyDescent="0.25">
      <c r="A116" t="s">
        <v>112</v>
      </c>
      <c r="B116" s="13">
        <v>0</v>
      </c>
      <c r="C116" s="13">
        <v>-0.11191267800012546</v>
      </c>
      <c r="D116" s="51">
        <v>9.1242707483846691E-2</v>
      </c>
      <c r="E116" s="51">
        <v>0.18916630073395646</v>
      </c>
      <c r="F116" s="13">
        <f t="shared" si="23"/>
        <v>-0.23337996361583335</v>
      </c>
      <c r="G116" s="13">
        <v>0.81056536198516249</v>
      </c>
      <c r="H116" s="13">
        <v>4.0165318120961642E-2</v>
      </c>
      <c r="I116" s="13">
        <v>6.9758672699849174E-3</v>
      </c>
      <c r="J116" s="13">
        <v>-0.13496643874286432</v>
      </c>
      <c r="K116" s="13">
        <v>5.6387616837086756E-2</v>
      </c>
      <c r="L116" s="13">
        <v>0.59093710618457573</v>
      </c>
      <c r="M116" s="13">
        <v>7.1525282486806452E-2</v>
      </c>
      <c r="N116" s="14">
        <v>1368.6403715521521</v>
      </c>
      <c r="O116" s="1">
        <v>0.38500000000000001</v>
      </c>
      <c r="P116" s="36">
        <v>1</v>
      </c>
      <c r="Q116" s="11">
        <f t="shared" si="24"/>
        <v>0</v>
      </c>
      <c r="R116" s="31">
        <f t="shared" si="25"/>
        <v>0</v>
      </c>
      <c r="S116" s="31">
        <f t="shared" si="26"/>
        <v>0</v>
      </c>
      <c r="T116" s="31">
        <f t="shared" si="27"/>
        <v>0</v>
      </c>
      <c r="U116" s="31">
        <f t="shared" si="28"/>
        <v>0</v>
      </c>
      <c r="V116" s="31">
        <f t="shared" si="29"/>
        <v>0</v>
      </c>
      <c r="W116" s="31">
        <f t="shared" si="30"/>
        <v>0</v>
      </c>
      <c r="X116" s="35">
        <f t="shared" si="31"/>
        <v>0</v>
      </c>
      <c r="Y116" s="35">
        <f t="shared" si="32"/>
        <v>0</v>
      </c>
      <c r="Z116" s="35">
        <f t="shared" si="33"/>
        <v>1</v>
      </c>
      <c r="AA116" s="36">
        <f t="shared" si="34"/>
        <v>1</v>
      </c>
      <c r="AB116" s="11">
        <f t="shared" si="35"/>
        <v>1</v>
      </c>
      <c r="AC116" s="36">
        <f t="shared" si="36"/>
        <v>0</v>
      </c>
      <c r="AD116" s="36">
        <f t="shared" si="37"/>
        <v>1</v>
      </c>
      <c r="AE116">
        <f t="shared" si="38"/>
        <v>0</v>
      </c>
      <c r="AF116">
        <f t="shared" si="39"/>
        <v>0</v>
      </c>
      <c r="AG116">
        <f t="shared" si="40"/>
        <v>1</v>
      </c>
      <c r="AH116">
        <f t="shared" si="41"/>
        <v>0</v>
      </c>
      <c r="AI116">
        <f t="shared" si="42"/>
        <v>0</v>
      </c>
      <c r="AJ116">
        <f>IF(N116&lt;1228,1,0)</f>
        <v>0</v>
      </c>
      <c r="AK116">
        <f>IF(N116&gt;1752,1,0)</f>
        <v>0</v>
      </c>
      <c r="AL116">
        <f t="shared" si="43"/>
        <v>1</v>
      </c>
      <c r="AM116" s="31">
        <f t="shared" si="45"/>
        <v>7</v>
      </c>
      <c r="AN116" s="5">
        <f t="shared" si="44"/>
        <v>0</v>
      </c>
      <c r="AS116" s="14"/>
      <c r="AT116" s="14"/>
    </row>
    <row r="117" spans="1:50" x14ac:dyDescent="0.25">
      <c r="A117" t="s">
        <v>113</v>
      </c>
      <c r="B117" s="13">
        <v>3.7391816043242182E-2</v>
      </c>
      <c r="C117" s="13">
        <v>0.93680288492545372</v>
      </c>
      <c r="D117" s="51">
        <v>2.5108580884236287E-2</v>
      </c>
      <c r="E117" s="51">
        <v>5.1070330192764468E-2</v>
      </c>
      <c r="F117" s="13">
        <f t="shared" si="23"/>
        <v>0.904066683496627</v>
      </c>
      <c r="G117" s="13">
        <v>0.20559832776513345</v>
      </c>
      <c r="H117" s="13">
        <v>2.5461081972864494E-2</v>
      </c>
      <c r="I117" s="13">
        <v>4.7277200799642934E-2</v>
      </c>
      <c r="J117" s="13">
        <v>6.6208080960708186E-3</v>
      </c>
      <c r="K117" s="13">
        <v>1.9398986148451306E-3</v>
      </c>
      <c r="L117" s="13">
        <v>0.58847662577852444</v>
      </c>
      <c r="M117" s="13">
        <v>2.606492913744396E-2</v>
      </c>
      <c r="N117" s="14">
        <v>2040.6395841186156</v>
      </c>
      <c r="O117" s="1">
        <v>0.13250000000000001</v>
      </c>
      <c r="P117" s="36">
        <v>3</v>
      </c>
      <c r="Q117" s="11">
        <f t="shared" si="24"/>
        <v>0</v>
      </c>
      <c r="R117" s="31">
        <f t="shared" si="25"/>
        <v>0</v>
      </c>
      <c r="S117" s="31">
        <f t="shared" si="26"/>
        <v>0</v>
      </c>
      <c r="T117" s="31">
        <f t="shared" si="27"/>
        <v>0.5</v>
      </c>
      <c r="U117" s="31">
        <f t="shared" si="28"/>
        <v>0</v>
      </c>
      <c r="V117" s="31">
        <f t="shared" si="29"/>
        <v>0</v>
      </c>
      <c r="W117" s="31">
        <f t="shared" si="30"/>
        <v>0</v>
      </c>
      <c r="X117" s="35">
        <f t="shared" si="31"/>
        <v>0</v>
      </c>
      <c r="Y117" s="35">
        <f t="shared" si="32"/>
        <v>0</v>
      </c>
      <c r="Z117" s="35">
        <f t="shared" si="33"/>
        <v>0</v>
      </c>
      <c r="AA117" s="36">
        <f t="shared" si="34"/>
        <v>0</v>
      </c>
      <c r="AB117" s="11">
        <f t="shared" si="35"/>
        <v>0</v>
      </c>
      <c r="AC117" s="36">
        <f t="shared" si="36"/>
        <v>0</v>
      </c>
      <c r="AD117" s="36">
        <f t="shared" si="37"/>
        <v>0</v>
      </c>
      <c r="AE117">
        <f t="shared" si="38"/>
        <v>0</v>
      </c>
      <c r="AF117">
        <f t="shared" si="39"/>
        <v>0</v>
      </c>
      <c r="AG117">
        <f t="shared" si="40"/>
        <v>0</v>
      </c>
      <c r="AH117">
        <f t="shared" si="41"/>
        <v>0</v>
      </c>
      <c r="AI117">
        <f t="shared" si="42"/>
        <v>0</v>
      </c>
      <c r="AJ117">
        <f>IF(N117&lt;1803,1,0)</f>
        <v>0</v>
      </c>
      <c r="AK117">
        <f>IF(N117&gt;2983,1,0)</f>
        <v>0</v>
      </c>
      <c r="AL117">
        <f t="shared" si="43"/>
        <v>0</v>
      </c>
      <c r="AM117" s="31">
        <f t="shared" si="45"/>
        <v>9.5</v>
      </c>
      <c r="AN117" s="5">
        <f t="shared" si="44"/>
        <v>0</v>
      </c>
      <c r="AS117" s="14"/>
      <c r="AT117" s="14"/>
    </row>
    <row r="118" spans="1:50" x14ac:dyDescent="0.25">
      <c r="A118" t="s">
        <v>114</v>
      </c>
      <c r="B118" s="13">
        <v>1.3170172212425378E-2</v>
      </c>
      <c r="C118" s="13">
        <v>0.70545264502642124</v>
      </c>
      <c r="D118" s="51">
        <v>0.15360703017633509</v>
      </c>
      <c r="E118" s="51">
        <v>0.29829278206840487</v>
      </c>
      <c r="F118" s="13">
        <f t="shared" si="23"/>
        <v>0.51508054119969804</v>
      </c>
      <c r="G118" s="13">
        <v>0.44225757007072597</v>
      </c>
      <c r="H118" s="13">
        <v>6.0264936899651293E-3</v>
      </c>
      <c r="I118" s="13">
        <v>6.9750604447672102E-2</v>
      </c>
      <c r="J118" s="13">
        <v>2.2952596635890291E-2</v>
      </c>
      <c r="K118" s="13">
        <v>5.1754640651917233E-2</v>
      </c>
      <c r="L118" s="13">
        <v>0.58123414093768788</v>
      </c>
      <c r="M118" s="13">
        <v>4.603194043977079E-2</v>
      </c>
      <c r="N118" s="14">
        <v>1572.310889721758</v>
      </c>
      <c r="O118" s="1">
        <v>0.10500000000000001</v>
      </c>
      <c r="P118" s="36">
        <v>1</v>
      </c>
      <c r="Q118" s="11">
        <f t="shared" si="24"/>
        <v>0</v>
      </c>
      <c r="R118" s="31">
        <f t="shared" si="25"/>
        <v>0</v>
      </c>
      <c r="S118" s="31">
        <f t="shared" si="26"/>
        <v>0</v>
      </c>
      <c r="T118" s="31">
        <f t="shared" si="27"/>
        <v>0</v>
      </c>
      <c r="U118" s="31">
        <f t="shared" si="28"/>
        <v>0</v>
      </c>
      <c r="V118" s="31">
        <f t="shared" si="29"/>
        <v>0</v>
      </c>
      <c r="W118" s="31">
        <f t="shared" si="30"/>
        <v>0</v>
      </c>
      <c r="X118" s="35">
        <f t="shared" si="31"/>
        <v>0</v>
      </c>
      <c r="Y118" s="35">
        <f t="shared" si="32"/>
        <v>0</v>
      </c>
      <c r="Z118" s="35">
        <f t="shared" si="33"/>
        <v>0</v>
      </c>
      <c r="AA118" s="36">
        <f t="shared" si="34"/>
        <v>0</v>
      </c>
      <c r="AB118" s="11">
        <f t="shared" si="35"/>
        <v>0</v>
      </c>
      <c r="AC118" s="36">
        <f t="shared" si="36"/>
        <v>0</v>
      </c>
      <c r="AD118" s="36">
        <f t="shared" si="37"/>
        <v>1</v>
      </c>
      <c r="AE118">
        <f t="shared" si="38"/>
        <v>0</v>
      </c>
      <c r="AF118">
        <f t="shared" si="39"/>
        <v>0</v>
      </c>
      <c r="AG118">
        <f t="shared" si="40"/>
        <v>1</v>
      </c>
      <c r="AH118">
        <f t="shared" si="41"/>
        <v>0</v>
      </c>
      <c r="AI118">
        <f t="shared" si="42"/>
        <v>0</v>
      </c>
      <c r="AJ118">
        <f>IF(N118&lt;1228,1,0)</f>
        <v>0</v>
      </c>
      <c r="AK118">
        <f>IF(N118&gt;1752,1,0)</f>
        <v>0</v>
      </c>
      <c r="AL118">
        <f t="shared" si="43"/>
        <v>0</v>
      </c>
      <c r="AM118" s="31">
        <f t="shared" si="45"/>
        <v>9</v>
      </c>
      <c r="AN118" s="5">
        <f t="shared" si="44"/>
        <v>0</v>
      </c>
      <c r="AS118" s="14"/>
      <c r="AT118" s="14"/>
    </row>
    <row r="119" spans="1:50" x14ac:dyDescent="0.25">
      <c r="A119" t="s">
        <v>115</v>
      </c>
      <c r="B119" s="13">
        <v>0</v>
      </c>
      <c r="C119" s="13">
        <v>0.69017001015576573</v>
      </c>
      <c r="D119" s="51">
        <v>7.7869663277015E-2</v>
      </c>
      <c r="E119" s="51">
        <v>2.0575317532544612E-2</v>
      </c>
      <c r="F119" s="13">
        <f t="shared" si="23"/>
        <v>0.68511164747622622</v>
      </c>
      <c r="G119" s="13">
        <v>0.20741934781188054</v>
      </c>
      <c r="H119" s="13">
        <v>5.2189167458519111E-3</v>
      </c>
      <c r="I119" s="13">
        <v>1.1967798872099531E-2</v>
      </c>
      <c r="J119" s="13">
        <v>-1.0722905867922289E-2</v>
      </c>
      <c r="K119" s="13">
        <v>4.7511177936928738E-2</v>
      </c>
      <c r="L119" s="13">
        <v>0.559699865324497</v>
      </c>
      <c r="M119" s="13">
        <v>0.10600528062474579</v>
      </c>
      <c r="N119" s="14">
        <v>1392.9982815845824</v>
      </c>
      <c r="O119" s="1">
        <v>0.22499999999999998</v>
      </c>
      <c r="P119" s="36">
        <v>2</v>
      </c>
      <c r="Q119" s="11">
        <f t="shared" si="24"/>
        <v>0</v>
      </c>
      <c r="R119" s="31">
        <f t="shared" si="25"/>
        <v>0</v>
      </c>
      <c r="S119" s="31">
        <f t="shared" si="26"/>
        <v>0</v>
      </c>
      <c r="T119" s="31">
        <f t="shared" si="27"/>
        <v>0</v>
      </c>
      <c r="U119" s="31">
        <f t="shared" si="28"/>
        <v>0</v>
      </c>
      <c r="V119" s="31">
        <f t="shared" si="29"/>
        <v>0</v>
      </c>
      <c r="W119" s="31">
        <f t="shared" si="30"/>
        <v>0</v>
      </c>
      <c r="X119" s="35">
        <f t="shared" si="31"/>
        <v>0</v>
      </c>
      <c r="Y119" s="35">
        <f t="shared" si="32"/>
        <v>0</v>
      </c>
      <c r="Z119" s="35">
        <f t="shared" si="33"/>
        <v>1</v>
      </c>
      <c r="AA119" s="36">
        <f t="shared" si="34"/>
        <v>1</v>
      </c>
      <c r="AB119" s="11">
        <f t="shared" si="35"/>
        <v>1</v>
      </c>
      <c r="AC119" s="36">
        <f t="shared" si="36"/>
        <v>0</v>
      </c>
      <c r="AD119" s="36">
        <f t="shared" si="37"/>
        <v>1</v>
      </c>
      <c r="AE119">
        <f t="shared" si="38"/>
        <v>0</v>
      </c>
      <c r="AF119">
        <f t="shared" si="39"/>
        <v>0</v>
      </c>
      <c r="AG119">
        <f t="shared" si="40"/>
        <v>0</v>
      </c>
      <c r="AH119">
        <f t="shared" si="41"/>
        <v>0</v>
      </c>
      <c r="AI119">
        <f t="shared" si="42"/>
        <v>0</v>
      </c>
      <c r="AJ119">
        <f>IF(N119&lt;1378,1,0)</f>
        <v>0</v>
      </c>
      <c r="AK119">
        <f>IF(N119&gt;2135,1,0)</f>
        <v>0</v>
      </c>
      <c r="AL119">
        <f t="shared" si="43"/>
        <v>0</v>
      </c>
      <c r="AM119" s="31">
        <f t="shared" si="45"/>
        <v>9</v>
      </c>
      <c r="AN119" s="5">
        <f t="shared" si="44"/>
        <v>0</v>
      </c>
      <c r="AS119" s="14"/>
      <c r="AT119" s="14"/>
    </row>
    <row r="120" spans="1:50" x14ac:dyDescent="0.25">
      <c r="A120" t="s">
        <v>116</v>
      </c>
      <c r="B120" s="13">
        <v>0</v>
      </c>
      <c r="C120" s="13">
        <v>0.71595778033232316</v>
      </c>
      <c r="D120" s="51">
        <v>4.0774027240742673E-2</v>
      </c>
      <c r="E120" s="51">
        <v>0.2117660036460329</v>
      </c>
      <c r="F120" s="13">
        <f t="shared" si="23"/>
        <v>0.57261446104898928</v>
      </c>
      <c r="G120" s="13">
        <v>0.40607529428915046</v>
      </c>
      <c r="H120" s="13">
        <v>3.0060219361699496E-2</v>
      </c>
      <c r="I120" s="13">
        <v>6.6735024682565022E-2</v>
      </c>
      <c r="J120" s="13">
        <v>6.2923096573425763E-2</v>
      </c>
      <c r="K120" s="13">
        <v>-2.9586279769161995E-2</v>
      </c>
      <c r="L120" s="13">
        <v>0.5094982546979655</v>
      </c>
      <c r="M120" s="13">
        <v>1.3969012840814256E-2</v>
      </c>
      <c r="N120" s="14">
        <v>1445.4050113150201</v>
      </c>
      <c r="O120" s="1">
        <v>0.10999999999999999</v>
      </c>
      <c r="P120" s="36">
        <v>2</v>
      </c>
      <c r="Q120" s="11">
        <f t="shared" si="24"/>
        <v>0</v>
      </c>
      <c r="R120" s="31">
        <f t="shared" si="25"/>
        <v>0</v>
      </c>
      <c r="S120" s="31">
        <f t="shared" si="26"/>
        <v>0</v>
      </c>
      <c r="T120" s="31">
        <f t="shared" si="27"/>
        <v>0</v>
      </c>
      <c r="U120" s="31">
        <f t="shared" si="28"/>
        <v>0</v>
      </c>
      <c r="V120" s="31">
        <f t="shared" si="29"/>
        <v>0</v>
      </c>
      <c r="W120" s="31">
        <f t="shared" si="30"/>
        <v>0</v>
      </c>
      <c r="X120" s="35">
        <f t="shared" si="31"/>
        <v>0</v>
      </c>
      <c r="Y120" s="35">
        <f t="shared" si="32"/>
        <v>0</v>
      </c>
      <c r="Z120" s="35">
        <f t="shared" si="33"/>
        <v>0</v>
      </c>
      <c r="AA120" s="36">
        <f t="shared" si="34"/>
        <v>0</v>
      </c>
      <c r="AB120" s="11">
        <f t="shared" si="35"/>
        <v>0</v>
      </c>
      <c r="AC120" s="36">
        <f t="shared" si="36"/>
        <v>0</v>
      </c>
      <c r="AD120" s="36">
        <f t="shared" si="37"/>
        <v>0</v>
      </c>
      <c r="AE120">
        <f t="shared" si="38"/>
        <v>0</v>
      </c>
      <c r="AF120">
        <f t="shared" si="39"/>
        <v>1</v>
      </c>
      <c r="AG120">
        <f t="shared" si="40"/>
        <v>0</v>
      </c>
      <c r="AH120">
        <f t="shared" si="41"/>
        <v>0</v>
      </c>
      <c r="AI120">
        <f t="shared" si="42"/>
        <v>0</v>
      </c>
      <c r="AJ120">
        <f>IF(N120&lt;1378,1,0)</f>
        <v>0</v>
      </c>
      <c r="AK120">
        <f>IF(N120&gt;2135,1,0)</f>
        <v>0</v>
      </c>
      <c r="AL120">
        <f t="shared" si="43"/>
        <v>0</v>
      </c>
      <c r="AM120" s="31">
        <f t="shared" si="45"/>
        <v>9</v>
      </c>
      <c r="AN120" s="5">
        <f t="shared" si="44"/>
        <v>0</v>
      </c>
      <c r="AS120" s="14"/>
      <c r="AT120" s="14"/>
    </row>
    <row r="121" spans="1:50" x14ac:dyDescent="0.25">
      <c r="A121" t="s">
        <v>117</v>
      </c>
      <c r="B121" s="13">
        <v>0</v>
      </c>
      <c r="C121" s="13">
        <v>0.35183709299236515</v>
      </c>
      <c r="D121" s="51">
        <v>5.0706307679868785E-3</v>
      </c>
      <c r="E121" s="51">
        <v>8.4687619113621396E-2</v>
      </c>
      <c r="F121" s="13">
        <f t="shared" si="23"/>
        <v>0.29316423530498864</v>
      </c>
      <c r="G121" s="13">
        <v>0.64397486490971134</v>
      </c>
      <c r="H121" s="13">
        <v>6.5395928590150573E-2</v>
      </c>
      <c r="I121" s="13">
        <v>-2.8649751186205299E-2</v>
      </c>
      <c r="J121" s="13">
        <v>-5.6983956478048443E-2</v>
      </c>
      <c r="K121" s="13">
        <v>3.7921445649537408E-2</v>
      </c>
      <c r="L121" s="13">
        <v>0.65854167009857489</v>
      </c>
      <c r="M121" s="13">
        <v>1.1937919897175629E-2</v>
      </c>
      <c r="N121" s="14">
        <v>2260.7561987529893</v>
      </c>
      <c r="O121" s="1">
        <v>0.23499999999999999</v>
      </c>
      <c r="P121" s="36">
        <v>3</v>
      </c>
      <c r="Q121" s="11">
        <f t="shared" si="24"/>
        <v>0</v>
      </c>
      <c r="R121" s="31">
        <f t="shared" si="25"/>
        <v>0</v>
      </c>
      <c r="S121" s="31">
        <f t="shared" si="26"/>
        <v>0</v>
      </c>
      <c r="T121" s="31">
        <f t="shared" si="27"/>
        <v>0</v>
      </c>
      <c r="U121" s="31">
        <f t="shared" si="28"/>
        <v>0</v>
      </c>
      <c r="V121" s="31">
        <f t="shared" si="29"/>
        <v>0</v>
      </c>
      <c r="W121" s="31">
        <f t="shared" si="30"/>
        <v>0</v>
      </c>
      <c r="X121" s="35">
        <f t="shared" si="31"/>
        <v>0</v>
      </c>
      <c r="Y121" s="35">
        <f t="shared" si="32"/>
        <v>1</v>
      </c>
      <c r="Z121" s="35">
        <f t="shared" si="33"/>
        <v>1</v>
      </c>
      <c r="AA121" s="36">
        <f t="shared" si="34"/>
        <v>2</v>
      </c>
      <c r="AB121" s="11">
        <f t="shared" si="35"/>
        <v>1</v>
      </c>
      <c r="AC121" s="36">
        <f t="shared" si="36"/>
        <v>0</v>
      </c>
      <c r="AD121" s="36">
        <f t="shared" si="37"/>
        <v>1</v>
      </c>
      <c r="AE121">
        <f t="shared" si="38"/>
        <v>0</v>
      </c>
      <c r="AF121">
        <f t="shared" si="39"/>
        <v>0</v>
      </c>
      <c r="AG121">
        <f t="shared" si="40"/>
        <v>0</v>
      </c>
      <c r="AH121">
        <f t="shared" si="41"/>
        <v>0</v>
      </c>
      <c r="AI121">
        <f t="shared" si="42"/>
        <v>0</v>
      </c>
      <c r="AJ121">
        <f>IF(N121&lt;1803,1,0)</f>
        <v>0</v>
      </c>
      <c r="AK121">
        <f>IF(N121&gt;2983,1,0)</f>
        <v>0</v>
      </c>
      <c r="AL121">
        <f t="shared" si="43"/>
        <v>0</v>
      </c>
      <c r="AM121" s="31">
        <f t="shared" si="45"/>
        <v>9</v>
      </c>
      <c r="AN121" s="5">
        <f t="shared" si="44"/>
        <v>0</v>
      </c>
      <c r="AS121" s="14"/>
      <c r="AT121" s="14"/>
    </row>
    <row r="122" spans="1:50" x14ac:dyDescent="0.25">
      <c r="A122" t="s">
        <v>118</v>
      </c>
      <c r="B122" s="13">
        <v>0.18518464179345354</v>
      </c>
      <c r="C122" s="13">
        <v>0.81734976112647728</v>
      </c>
      <c r="D122" s="51">
        <v>2.8664822730701534E-2</v>
      </c>
      <c r="E122" s="51">
        <v>5.7153633392004022E-2</v>
      </c>
      <c r="F122" s="13">
        <f t="shared" si="23"/>
        <v>0.78078199647975866</v>
      </c>
      <c r="G122" s="13">
        <v>0.31334086474273393</v>
      </c>
      <c r="H122" s="13">
        <v>4.422650321074139E-2</v>
      </c>
      <c r="I122" s="13">
        <v>-6.4298836497244339E-3</v>
      </c>
      <c r="J122" s="13">
        <v>-5.406084988684938E-3</v>
      </c>
      <c r="K122" s="13">
        <v>2.7313301483530301E-2</v>
      </c>
      <c r="L122" s="13">
        <v>0.68686977310876496</v>
      </c>
      <c r="M122" s="13">
        <v>3.2468278314933374E-2</v>
      </c>
      <c r="N122" s="14">
        <v>1325.4658224746629</v>
      </c>
      <c r="O122" s="1">
        <v>0.255</v>
      </c>
      <c r="P122" s="36">
        <v>1</v>
      </c>
      <c r="Q122" s="11">
        <f t="shared" si="24"/>
        <v>0</v>
      </c>
      <c r="R122" s="31">
        <f t="shared" si="25"/>
        <v>0</v>
      </c>
      <c r="S122" s="31">
        <f t="shared" si="26"/>
        <v>0</v>
      </c>
      <c r="T122" s="31">
        <f t="shared" si="27"/>
        <v>0</v>
      </c>
      <c r="U122" s="31">
        <f t="shared" si="28"/>
        <v>0</v>
      </c>
      <c r="V122" s="31">
        <f t="shared" si="29"/>
        <v>0</v>
      </c>
      <c r="W122" s="31">
        <f t="shared" si="30"/>
        <v>0</v>
      </c>
      <c r="X122" s="35">
        <f t="shared" si="31"/>
        <v>0</v>
      </c>
      <c r="Y122" s="35">
        <f t="shared" si="32"/>
        <v>1</v>
      </c>
      <c r="Z122" s="35">
        <f t="shared" si="33"/>
        <v>1</v>
      </c>
      <c r="AA122" s="36">
        <f t="shared" si="34"/>
        <v>2</v>
      </c>
      <c r="AB122" s="11">
        <f t="shared" si="35"/>
        <v>1</v>
      </c>
      <c r="AC122" s="36">
        <f t="shared" si="36"/>
        <v>0</v>
      </c>
      <c r="AD122" s="36">
        <f t="shared" si="37"/>
        <v>1</v>
      </c>
      <c r="AE122">
        <f t="shared" si="38"/>
        <v>0</v>
      </c>
      <c r="AF122">
        <f t="shared" si="39"/>
        <v>0</v>
      </c>
      <c r="AG122">
        <f t="shared" si="40"/>
        <v>0</v>
      </c>
      <c r="AH122">
        <f t="shared" si="41"/>
        <v>0</v>
      </c>
      <c r="AI122">
        <f t="shared" si="42"/>
        <v>0</v>
      </c>
      <c r="AJ122">
        <f>IF(N122&lt;1228,1,0)</f>
        <v>0</v>
      </c>
      <c r="AK122">
        <f>IF(N122&gt;1752,1,0)</f>
        <v>0</v>
      </c>
      <c r="AL122">
        <f t="shared" si="43"/>
        <v>1</v>
      </c>
      <c r="AM122" s="31">
        <f t="shared" si="45"/>
        <v>8</v>
      </c>
      <c r="AN122" s="5">
        <f t="shared" si="44"/>
        <v>0</v>
      </c>
      <c r="AS122" s="14"/>
      <c r="AT122" s="14"/>
    </row>
    <row r="123" spans="1:50" s="15" customFormat="1" x14ac:dyDescent="0.25">
      <c r="A123" s="11" t="s">
        <v>119</v>
      </c>
      <c r="B123" s="13">
        <v>3.7022495755517824E-2</v>
      </c>
      <c r="C123" s="13">
        <v>0.68179147803849738</v>
      </c>
      <c r="D123" s="51">
        <v>1.7641773507965579E-2</v>
      </c>
      <c r="E123" s="51">
        <v>4.1797698448353321E-2</v>
      </c>
      <c r="F123" s="13">
        <f t="shared" si="23"/>
        <v>0.65465010194560591</v>
      </c>
      <c r="G123" s="13">
        <v>0.48307512733446517</v>
      </c>
      <c r="H123" s="13">
        <v>3.8404497238661565E-2</v>
      </c>
      <c r="I123" s="13">
        <v>3.8256103791549909E-2</v>
      </c>
      <c r="J123" s="13">
        <v>-2.5365449079033764E-2</v>
      </c>
      <c r="K123" s="13">
        <v>3.7037357016967899E-2</v>
      </c>
      <c r="L123" s="13">
        <v>0.64520573982204621</v>
      </c>
      <c r="M123" s="13">
        <v>-1.6053718209443787E-2</v>
      </c>
      <c r="N123" s="14">
        <v>2711.5064765887346</v>
      </c>
      <c r="O123" s="1">
        <v>0.18</v>
      </c>
      <c r="P123" s="36">
        <v>3</v>
      </c>
      <c r="Q123" s="11">
        <f t="shared" si="24"/>
        <v>0</v>
      </c>
      <c r="R123" s="31">
        <f t="shared" si="25"/>
        <v>0</v>
      </c>
      <c r="S123" s="31">
        <f t="shared" si="26"/>
        <v>0</v>
      </c>
      <c r="T123" s="31">
        <f t="shared" si="27"/>
        <v>0</v>
      </c>
      <c r="U123" s="31">
        <f t="shared" si="28"/>
        <v>0</v>
      </c>
      <c r="V123" s="31">
        <f t="shared" si="29"/>
        <v>0</v>
      </c>
      <c r="W123" s="31">
        <f t="shared" si="30"/>
        <v>0</v>
      </c>
      <c r="X123" s="35">
        <f t="shared" si="31"/>
        <v>0</v>
      </c>
      <c r="Y123" s="35">
        <f t="shared" si="32"/>
        <v>0</v>
      </c>
      <c r="Z123" s="35">
        <f t="shared" si="33"/>
        <v>1</v>
      </c>
      <c r="AA123" s="36">
        <f t="shared" si="34"/>
        <v>1</v>
      </c>
      <c r="AB123" s="11">
        <f t="shared" si="35"/>
        <v>1</v>
      </c>
      <c r="AC123" s="36">
        <f t="shared" si="36"/>
        <v>0</v>
      </c>
      <c r="AD123" s="36">
        <f t="shared" si="37"/>
        <v>1</v>
      </c>
      <c r="AE123">
        <f t="shared" si="38"/>
        <v>0</v>
      </c>
      <c r="AF123">
        <f t="shared" si="39"/>
        <v>0</v>
      </c>
      <c r="AG123">
        <f t="shared" si="40"/>
        <v>0</v>
      </c>
      <c r="AH123">
        <f t="shared" si="41"/>
        <v>0</v>
      </c>
      <c r="AI123">
        <f t="shared" si="42"/>
        <v>1</v>
      </c>
      <c r="AJ123">
        <f>IF(N123&lt;1803,1,0)</f>
        <v>0</v>
      </c>
      <c r="AK123">
        <f>IF(N123&gt;2983,1,0)</f>
        <v>0</v>
      </c>
      <c r="AL123">
        <f t="shared" si="43"/>
        <v>0</v>
      </c>
      <c r="AM123" s="31">
        <f t="shared" si="45"/>
        <v>8</v>
      </c>
      <c r="AN123" s="5">
        <f t="shared" si="44"/>
        <v>0</v>
      </c>
      <c r="AR123" s="1"/>
      <c r="AS123" s="14"/>
      <c r="AT123" s="14"/>
      <c r="AU123" s="1"/>
      <c r="AV123" s="1"/>
      <c r="AW123" s="1"/>
      <c r="AX123"/>
    </row>
    <row r="124" spans="1:50" x14ac:dyDescent="0.25">
      <c r="A124" t="s">
        <v>120</v>
      </c>
      <c r="B124" s="13">
        <v>8.2512141072186337E-2</v>
      </c>
      <c r="C124" s="13">
        <v>0.47523543213447755</v>
      </c>
      <c r="D124" s="51">
        <v>0.29093947867450903</v>
      </c>
      <c r="E124" s="51">
        <v>4.1461768392633304E-3</v>
      </c>
      <c r="F124" s="13">
        <f t="shared" si="23"/>
        <v>0.5072458457879343</v>
      </c>
      <c r="G124" s="13">
        <v>0.29272950162666794</v>
      </c>
      <c r="H124" s="13">
        <v>1.3764382014540834E-2</v>
      </c>
      <c r="I124" s="13">
        <v>2.464884458541006E-2</v>
      </c>
      <c r="J124" s="13">
        <v>-3.2398032976569277E-2</v>
      </c>
      <c r="K124" s="13">
        <v>3.1120431973773021E-2</v>
      </c>
      <c r="L124" s="13">
        <v>0.65750752800784951</v>
      </c>
      <c r="M124" s="13">
        <v>3.0102695626060025E-2</v>
      </c>
      <c r="N124" s="14">
        <v>1436.5216274477539</v>
      </c>
      <c r="O124" s="1">
        <v>0.2475</v>
      </c>
      <c r="P124" s="36">
        <v>1</v>
      </c>
      <c r="Q124" s="11">
        <f t="shared" si="24"/>
        <v>0</v>
      </c>
      <c r="R124" s="31">
        <f t="shared" si="25"/>
        <v>0</v>
      </c>
      <c r="S124" s="31">
        <f t="shared" si="26"/>
        <v>0</v>
      </c>
      <c r="T124" s="31">
        <f t="shared" si="27"/>
        <v>0</v>
      </c>
      <c r="U124" s="31">
        <f t="shared" si="28"/>
        <v>0</v>
      </c>
      <c r="V124" s="31">
        <f t="shared" si="29"/>
        <v>0</v>
      </c>
      <c r="W124" s="31">
        <f t="shared" si="30"/>
        <v>0</v>
      </c>
      <c r="X124" s="35">
        <f t="shared" si="31"/>
        <v>0</v>
      </c>
      <c r="Y124" s="35">
        <f t="shared" si="32"/>
        <v>0</v>
      </c>
      <c r="Z124" s="35">
        <f t="shared" si="33"/>
        <v>1</v>
      </c>
      <c r="AA124" s="36">
        <f t="shared" si="34"/>
        <v>1</v>
      </c>
      <c r="AB124" s="11">
        <f t="shared" si="35"/>
        <v>1</v>
      </c>
      <c r="AC124" s="36">
        <f t="shared" si="36"/>
        <v>0</v>
      </c>
      <c r="AD124" s="36">
        <f t="shared" si="37"/>
        <v>1</v>
      </c>
      <c r="AE124">
        <f t="shared" si="38"/>
        <v>0</v>
      </c>
      <c r="AF124">
        <f t="shared" si="39"/>
        <v>0</v>
      </c>
      <c r="AG124">
        <f t="shared" si="40"/>
        <v>0</v>
      </c>
      <c r="AH124">
        <f t="shared" si="41"/>
        <v>0</v>
      </c>
      <c r="AI124">
        <f t="shared" si="42"/>
        <v>0</v>
      </c>
      <c r="AJ124">
        <f>IF(N124&lt;1228,1,0)</f>
        <v>0</v>
      </c>
      <c r="AK124">
        <f>IF(N124&gt;1752,1,0)</f>
        <v>0</v>
      </c>
      <c r="AL124">
        <f t="shared" si="43"/>
        <v>0</v>
      </c>
      <c r="AM124" s="31">
        <f t="shared" si="45"/>
        <v>9</v>
      </c>
      <c r="AN124" s="5">
        <f t="shared" si="44"/>
        <v>0</v>
      </c>
      <c r="AS124" s="14"/>
      <c r="AT124" s="14"/>
    </row>
    <row r="125" spans="1:50" x14ac:dyDescent="0.25">
      <c r="A125" t="s">
        <v>121</v>
      </c>
      <c r="B125" s="13">
        <v>4.1117020743812412E-2</v>
      </c>
      <c r="C125" s="13">
        <v>0.18360267183796597</v>
      </c>
      <c r="D125" s="51">
        <v>2.4822236586942468E-2</v>
      </c>
      <c r="E125" s="51">
        <v>-2.1460892049127343E-2</v>
      </c>
      <c r="F125" s="13">
        <f t="shared" si="23"/>
        <v>0.20160396466278821</v>
      </c>
      <c r="G125" s="13">
        <v>0.61340985806865189</v>
      </c>
      <c r="H125" s="13">
        <v>-1.7974383812291465E-3</v>
      </c>
      <c r="I125" s="13">
        <v>9.8341444036150555E-2</v>
      </c>
      <c r="J125" s="13">
        <v>-2.3486317603964663E-2</v>
      </c>
      <c r="K125" s="13">
        <v>-1.8148028442146091E-2</v>
      </c>
      <c r="L125" s="13">
        <v>0.57153021997980136</v>
      </c>
      <c r="M125" s="13">
        <v>1.2213333518736984E-2</v>
      </c>
      <c r="N125" s="14">
        <v>1469.6712461043273</v>
      </c>
      <c r="O125" s="1">
        <v>0.24249999999999999</v>
      </c>
      <c r="P125" s="36">
        <v>2</v>
      </c>
      <c r="Q125" s="11">
        <f t="shared" si="24"/>
        <v>0</v>
      </c>
      <c r="R125" s="31">
        <f t="shared" si="25"/>
        <v>0</v>
      </c>
      <c r="S125" s="31">
        <f t="shared" si="26"/>
        <v>0</v>
      </c>
      <c r="T125" s="31">
        <f t="shared" si="27"/>
        <v>0</v>
      </c>
      <c r="U125" s="31">
        <f t="shared" si="28"/>
        <v>0</v>
      </c>
      <c r="V125" s="31">
        <f t="shared" si="29"/>
        <v>0</v>
      </c>
      <c r="W125" s="31">
        <f t="shared" si="30"/>
        <v>0</v>
      </c>
      <c r="X125" s="35">
        <f t="shared" si="31"/>
        <v>1</v>
      </c>
      <c r="Y125" s="35">
        <f t="shared" si="32"/>
        <v>0</v>
      </c>
      <c r="Z125" s="35">
        <f t="shared" si="33"/>
        <v>1</v>
      </c>
      <c r="AA125" s="36">
        <f t="shared" si="34"/>
        <v>2</v>
      </c>
      <c r="AB125" s="11">
        <f t="shared" si="35"/>
        <v>1</v>
      </c>
      <c r="AC125" s="36">
        <f t="shared" si="36"/>
        <v>0</v>
      </c>
      <c r="AD125" s="36">
        <f t="shared" si="37"/>
        <v>1</v>
      </c>
      <c r="AE125">
        <f t="shared" si="38"/>
        <v>0</v>
      </c>
      <c r="AF125">
        <f t="shared" si="39"/>
        <v>1</v>
      </c>
      <c r="AG125">
        <f t="shared" si="40"/>
        <v>0</v>
      </c>
      <c r="AH125">
        <f t="shared" si="41"/>
        <v>0</v>
      </c>
      <c r="AI125">
        <f t="shared" si="42"/>
        <v>0</v>
      </c>
      <c r="AJ125">
        <f>IF(N125&lt;1378,1,0)</f>
        <v>0</v>
      </c>
      <c r="AK125">
        <f>IF(N125&gt;2135,1,0)</f>
        <v>0</v>
      </c>
      <c r="AL125">
        <f t="shared" si="43"/>
        <v>0</v>
      </c>
      <c r="AM125" s="31">
        <f t="shared" si="45"/>
        <v>8</v>
      </c>
      <c r="AN125" s="5">
        <f t="shared" si="44"/>
        <v>0</v>
      </c>
      <c r="AS125" s="14"/>
      <c r="AT125" s="14"/>
    </row>
    <row r="126" spans="1:50" x14ac:dyDescent="0.25">
      <c r="A126" t="s">
        <v>122</v>
      </c>
      <c r="B126" s="13">
        <v>4.2422614081479702E-2</v>
      </c>
      <c r="C126" s="13">
        <v>0.52154712398336589</v>
      </c>
      <c r="D126" s="51">
        <v>6.9554337025724061E-3</v>
      </c>
      <c r="E126" s="51">
        <v>3.6801236521547121E-5</v>
      </c>
      <c r="F126" s="13">
        <f t="shared" si="23"/>
        <v>0.5223560151621095</v>
      </c>
      <c r="G126" s="13">
        <v>0.44994838581953422</v>
      </c>
      <c r="H126" s="13">
        <v>9.1957232905130453E-3</v>
      </c>
      <c r="I126" s="13">
        <v>4.1807049958337859E-2</v>
      </c>
      <c r="J126" s="13">
        <v>4.3977477643248816E-3</v>
      </c>
      <c r="K126" s="13">
        <v>2.0732896625326611E-2</v>
      </c>
      <c r="L126" s="13">
        <v>0.60439847048740469</v>
      </c>
      <c r="M126" s="13">
        <v>2.9505472432775341E-2</v>
      </c>
      <c r="N126" s="14">
        <v>1359.0034335302805</v>
      </c>
      <c r="O126" s="1">
        <v>0.1575</v>
      </c>
      <c r="P126" s="36">
        <v>1</v>
      </c>
      <c r="Q126" s="11">
        <f t="shared" si="24"/>
        <v>0</v>
      </c>
      <c r="R126" s="31">
        <f t="shared" si="25"/>
        <v>0</v>
      </c>
      <c r="S126" s="31">
        <f t="shared" si="26"/>
        <v>0</v>
      </c>
      <c r="T126" s="31">
        <f t="shared" si="27"/>
        <v>0</v>
      </c>
      <c r="U126" s="31">
        <f t="shared" si="28"/>
        <v>0</v>
      </c>
      <c r="V126" s="31">
        <f t="shared" si="29"/>
        <v>0</v>
      </c>
      <c r="W126" s="31">
        <f t="shared" si="30"/>
        <v>0</v>
      </c>
      <c r="X126" s="35">
        <f t="shared" si="31"/>
        <v>0</v>
      </c>
      <c r="Y126" s="35">
        <f t="shared" si="32"/>
        <v>0</v>
      </c>
      <c r="Z126" s="35">
        <f t="shared" si="33"/>
        <v>0</v>
      </c>
      <c r="AA126" s="36">
        <f t="shared" si="34"/>
        <v>0</v>
      </c>
      <c r="AB126" s="11">
        <f t="shared" si="35"/>
        <v>0</v>
      </c>
      <c r="AC126" s="36">
        <f t="shared" si="36"/>
        <v>0</v>
      </c>
      <c r="AD126" s="36">
        <f t="shared" si="37"/>
        <v>0</v>
      </c>
      <c r="AE126">
        <f t="shared" si="38"/>
        <v>0</v>
      </c>
      <c r="AF126">
        <f t="shared" si="39"/>
        <v>0</v>
      </c>
      <c r="AG126">
        <f t="shared" si="40"/>
        <v>0</v>
      </c>
      <c r="AH126">
        <f t="shared" si="41"/>
        <v>0</v>
      </c>
      <c r="AI126">
        <f t="shared" si="42"/>
        <v>0</v>
      </c>
      <c r="AJ126">
        <f>IF(N126&lt;1228,1,0)</f>
        <v>0</v>
      </c>
      <c r="AK126">
        <f>IF(N126&gt;1752,1,0)</f>
        <v>0</v>
      </c>
      <c r="AL126">
        <f t="shared" si="43"/>
        <v>0</v>
      </c>
      <c r="AM126" s="31">
        <f t="shared" si="45"/>
        <v>10</v>
      </c>
      <c r="AN126" s="5">
        <f t="shared" si="44"/>
        <v>0</v>
      </c>
      <c r="AS126" s="14"/>
      <c r="AT126" s="14"/>
    </row>
    <row r="127" spans="1:50" x14ac:dyDescent="0.25">
      <c r="A127" t="s">
        <v>123</v>
      </c>
      <c r="B127" s="13">
        <v>0.12405100977521957</v>
      </c>
      <c r="C127" s="13">
        <v>0.71870673348803649</v>
      </c>
      <c r="D127" s="51">
        <v>2.6091534876464966E-2</v>
      </c>
      <c r="E127" s="51">
        <v>9.2919404847799383E-2</v>
      </c>
      <c r="F127" s="13">
        <f t="shared" si="23"/>
        <v>0.65679413427975275</v>
      </c>
      <c r="G127" s="13">
        <v>0.35776311219173323</v>
      </c>
      <c r="H127" s="13">
        <v>2.3605356970806436E-3</v>
      </c>
      <c r="I127" s="13">
        <v>3.5302090171745619E-2</v>
      </c>
      <c r="J127" s="13">
        <v>7.4413525477272285E-2</v>
      </c>
      <c r="K127" s="13">
        <v>3.12640159123262E-2</v>
      </c>
      <c r="L127" s="13">
        <v>0.52580700853637741</v>
      </c>
      <c r="M127" s="13">
        <v>5.666075906283765E-2</v>
      </c>
      <c r="N127" s="14">
        <v>1661.1999494705155</v>
      </c>
      <c r="O127" s="1">
        <v>0.1225</v>
      </c>
      <c r="P127" s="36">
        <v>1</v>
      </c>
      <c r="Q127" s="11">
        <f t="shared" si="24"/>
        <v>0</v>
      </c>
      <c r="R127" s="31">
        <f t="shared" si="25"/>
        <v>0</v>
      </c>
      <c r="S127" s="31">
        <f t="shared" si="26"/>
        <v>0</v>
      </c>
      <c r="T127" s="31">
        <f t="shared" si="27"/>
        <v>0</v>
      </c>
      <c r="U127" s="31">
        <f t="shared" si="28"/>
        <v>0</v>
      </c>
      <c r="V127" s="31">
        <f t="shared" si="29"/>
        <v>0</v>
      </c>
      <c r="W127" s="31">
        <f t="shared" si="30"/>
        <v>0</v>
      </c>
      <c r="X127" s="35">
        <f t="shared" si="31"/>
        <v>0</v>
      </c>
      <c r="Y127" s="35">
        <f t="shared" si="32"/>
        <v>0</v>
      </c>
      <c r="Z127" s="35">
        <f t="shared" si="33"/>
        <v>0</v>
      </c>
      <c r="AA127" s="36">
        <f t="shared" si="34"/>
        <v>0</v>
      </c>
      <c r="AB127" s="11">
        <f t="shared" si="35"/>
        <v>0</v>
      </c>
      <c r="AC127" s="36">
        <f t="shared" si="36"/>
        <v>0</v>
      </c>
      <c r="AD127" s="36">
        <f t="shared" si="37"/>
        <v>0</v>
      </c>
      <c r="AE127">
        <f t="shared" si="38"/>
        <v>0</v>
      </c>
      <c r="AF127">
        <f t="shared" si="39"/>
        <v>0</v>
      </c>
      <c r="AG127">
        <f t="shared" si="40"/>
        <v>0</v>
      </c>
      <c r="AH127">
        <f t="shared" si="41"/>
        <v>0</v>
      </c>
      <c r="AI127">
        <f t="shared" si="42"/>
        <v>0</v>
      </c>
      <c r="AJ127">
        <f>IF(N127&lt;1228,1,0)</f>
        <v>0</v>
      </c>
      <c r="AK127">
        <f>IF(N127&gt;1752,1,0)</f>
        <v>0</v>
      </c>
      <c r="AL127">
        <f t="shared" si="43"/>
        <v>0</v>
      </c>
      <c r="AM127" s="31">
        <f t="shared" si="45"/>
        <v>10</v>
      </c>
      <c r="AN127" s="5">
        <f t="shared" si="44"/>
        <v>0</v>
      </c>
      <c r="AS127" s="14"/>
      <c r="AT127" s="14"/>
    </row>
    <row r="128" spans="1:50" x14ac:dyDescent="0.25">
      <c r="A128" t="s">
        <v>124</v>
      </c>
      <c r="B128" s="13">
        <v>0</v>
      </c>
      <c r="C128" s="13">
        <v>0.66509357098985944</v>
      </c>
      <c r="D128" s="51">
        <v>1.7673823938630466E-3</v>
      </c>
      <c r="E128" s="51">
        <v>0.15751638902468068</v>
      </c>
      <c r="F128" s="13">
        <f t="shared" si="23"/>
        <v>0.5550441845598465</v>
      </c>
      <c r="G128" s="13">
        <v>0.29635487638699631</v>
      </c>
      <c r="H128" s="13">
        <v>9.1769255559136315E-2</v>
      </c>
      <c r="I128" s="13">
        <v>3.0165258074252944E-2</v>
      </c>
      <c r="J128" s="13">
        <v>6.7373619624211886E-3</v>
      </c>
      <c r="K128" s="13">
        <v>-1.4712518331891852E-3</v>
      </c>
      <c r="L128" s="13">
        <v>0.63692987023547565</v>
      </c>
      <c r="M128" s="13">
        <v>3.2736077119048197E-2</v>
      </c>
      <c r="N128" s="14">
        <v>1884.2848742827541</v>
      </c>
      <c r="O128" s="1">
        <v>0.14749999999999999</v>
      </c>
      <c r="P128" s="36">
        <v>3</v>
      </c>
      <c r="Q128" s="11">
        <f t="shared" si="24"/>
        <v>0</v>
      </c>
      <c r="R128" s="31">
        <f t="shared" si="25"/>
        <v>0</v>
      </c>
      <c r="S128" s="31">
        <f t="shared" si="26"/>
        <v>0</v>
      </c>
      <c r="T128" s="31">
        <f t="shared" si="27"/>
        <v>0</v>
      </c>
      <c r="U128" s="31">
        <f t="shared" si="28"/>
        <v>0</v>
      </c>
      <c r="V128" s="31">
        <f t="shared" si="29"/>
        <v>0</v>
      </c>
      <c r="W128" s="31">
        <f t="shared" si="30"/>
        <v>0</v>
      </c>
      <c r="X128" s="35">
        <f t="shared" si="31"/>
        <v>0</v>
      </c>
      <c r="Y128" s="35">
        <f t="shared" si="32"/>
        <v>0</v>
      </c>
      <c r="Z128" s="35">
        <f t="shared" si="33"/>
        <v>0</v>
      </c>
      <c r="AA128" s="36">
        <f t="shared" si="34"/>
        <v>0</v>
      </c>
      <c r="AB128" s="11">
        <f t="shared" si="35"/>
        <v>0</v>
      </c>
      <c r="AC128" s="36">
        <f t="shared" si="36"/>
        <v>0</v>
      </c>
      <c r="AD128" s="36">
        <f t="shared" si="37"/>
        <v>0</v>
      </c>
      <c r="AE128">
        <f t="shared" si="38"/>
        <v>0</v>
      </c>
      <c r="AF128">
        <f t="shared" si="39"/>
        <v>1</v>
      </c>
      <c r="AG128">
        <f t="shared" si="40"/>
        <v>0</v>
      </c>
      <c r="AH128">
        <f t="shared" si="41"/>
        <v>0</v>
      </c>
      <c r="AI128">
        <f t="shared" si="42"/>
        <v>0</v>
      </c>
      <c r="AJ128">
        <f>IF(N128&lt;1803,1,0)</f>
        <v>0</v>
      </c>
      <c r="AK128">
        <f>IF(N128&gt;2983,1,0)</f>
        <v>0</v>
      </c>
      <c r="AL128">
        <f t="shared" si="43"/>
        <v>0</v>
      </c>
      <c r="AM128" s="31">
        <f t="shared" si="45"/>
        <v>9</v>
      </c>
      <c r="AN128" s="5">
        <f t="shared" si="44"/>
        <v>0</v>
      </c>
      <c r="AS128" s="14"/>
      <c r="AT128" s="14"/>
    </row>
    <row r="129" spans="1:50" x14ac:dyDescent="0.25">
      <c r="A129" t="s">
        <v>125</v>
      </c>
      <c r="B129" s="13">
        <v>3.3699799765763726E-2</v>
      </c>
      <c r="C129" s="13">
        <v>0.35881175307315766</v>
      </c>
      <c r="D129" s="51">
        <v>5.4321952172267729E-3</v>
      </c>
      <c r="E129" s="51">
        <v>0.32761020031982813</v>
      </c>
      <c r="F129" s="13">
        <f t="shared" si="23"/>
        <v>0.13013647627534519</v>
      </c>
      <c r="G129" s="13">
        <v>0.61616419207374662</v>
      </c>
      <c r="H129" s="13">
        <v>0.10044091971710117</v>
      </c>
      <c r="I129" s="13">
        <v>-1.3164993308904412E-2</v>
      </c>
      <c r="J129" s="13">
        <v>5.7526336991418354E-2</v>
      </c>
      <c r="K129" s="13">
        <v>-1.0273868089210074E-2</v>
      </c>
      <c r="L129" s="13">
        <v>0.55523263204976225</v>
      </c>
      <c r="M129" s="13">
        <v>8.0346415795651979E-2</v>
      </c>
      <c r="N129" s="14">
        <v>1577.9834266786033</v>
      </c>
      <c r="O129" s="1">
        <v>0.20500000000000002</v>
      </c>
      <c r="P129" s="36">
        <v>3</v>
      </c>
      <c r="Q129" s="11">
        <f t="shared" si="24"/>
        <v>0</v>
      </c>
      <c r="R129" s="31">
        <f t="shared" si="25"/>
        <v>0</v>
      </c>
      <c r="S129" s="31">
        <f t="shared" si="26"/>
        <v>0</v>
      </c>
      <c r="T129" s="31">
        <f t="shared" si="27"/>
        <v>0</v>
      </c>
      <c r="U129" s="31">
        <f t="shared" si="28"/>
        <v>0</v>
      </c>
      <c r="V129" s="31">
        <f t="shared" si="29"/>
        <v>0</v>
      </c>
      <c r="W129" s="31">
        <f t="shared" si="30"/>
        <v>0</v>
      </c>
      <c r="X129" s="35">
        <f t="shared" si="31"/>
        <v>0</v>
      </c>
      <c r="Y129" s="35">
        <f t="shared" si="32"/>
        <v>1</v>
      </c>
      <c r="Z129" s="35">
        <f t="shared" si="33"/>
        <v>0</v>
      </c>
      <c r="AA129" s="36">
        <f t="shared" si="34"/>
        <v>1</v>
      </c>
      <c r="AB129" s="11">
        <f t="shared" si="35"/>
        <v>1</v>
      </c>
      <c r="AC129" s="36">
        <f t="shared" si="36"/>
        <v>0</v>
      </c>
      <c r="AD129" s="36">
        <f t="shared" si="37"/>
        <v>1</v>
      </c>
      <c r="AE129">
        <f t="shared" si="38"/>
        <v>0</v>
      </c>
      <c r="AF129">
        <f t="shared" si="39"/>
        <v>1</v>
      </c>
      <c r="AG129">
        <f t="shared" si="40"/>
        <v>0</v>
      </c>
      <c r="AH129">
        <f t="shared" si="41"/>
        <v>0</v>
      </c>
      <c r="AI129">
        <f t="shared" si="42"/>
        <v>0</v>
      </c>
      <c r="AJ129">
        <f>IF(N129&lt;1803,1,0)</f>
        <v>1</v>
      </c>
      <c r="AK129">
        <f>IF(N129&gt;2983,1,0)</f>
        <v>0</v>
      </c>
      <c r="AL129">
        <f t="shared" si="43"/>
        <v>0</v>
      </c>
      <c r="AM129" s="31">
        <f t="shared" si="45"/>
        <v>7</v>
      </c>
      <c r="AN129" s="5">
        <f t="shared" si="44"/>
        <v>0</v>
      </c>
      <c r="AR129" s="4"/>
      <c r="AS129" s="14"/>
      <c r="AT129" s="14"/>
      <c r="AU129" s="4"/>
      <c r="AV129" s="4"/>
      <c r="AW129" s="4"/>
      <c r="AX129" s="5"/>
    </row>
    <row r="130" spans="1:50" x14ac:dyDescent="0.25">
      <c r="A130" t="s">
        <v>126</v>
      </c>
      <c r="B130" s="13">
        <v>0.21442609773909121</v>
      </c>
      <c r="C130" s="13">
        <v>0.67903784243455023</v>
      </c>
      <c r="D130" s="51">
        <v>6.090814366948729E-2</v>
      </c>
      <c r="E130" s="51">
        <v>-1.0842495292474033E-2</v>
      </c>
      <c r="F130" s="13">
        <f t="shared" ref="F130:F193" si="48">SUM(C130,0.12*D130,-0.7*E130)</f>
        <v>0.69393656637962053</v>
      </c>
      <c r="G130" s="13">
        <v>0.10784039836693084</v>
      </c>
      <c r="H130" s="13">
        <v>-2.0393820025262833E-2</v>
      </c>
      <c r="I130" s="13">
        <v>-5.1349063998191953E-2</v>
      </c>
      <c r="J130" s="13">
        <v>4.8430279554618986E-3</v>
      </c>
      <c r="K130" s="13">
        <v>4.6736504702853482E-2</v>
      </c>
      <c r="L130" s="13">
        <v>0.40980471481699038</v>
      </c>
      <c r="M130" s="13">
        <v>1.4830533174107418E-2</v>
      </c>
      <c r="N130" s="14">
        <v>3179.5117920287685</v>
      </c>
      <c r="O130" s="1">
        <v>0.23749999999999999</v>
      </c>
      <c r="P130" s="36">
        <v>3</v>
      </c>
      <c r="Q130" s="11">
        <f t="shared" ref="Q130:Q193" si="49">IF(B130&gt;20%,1,0)</f>
        <v>1</v>
      </c>
      <c r="R130" s="31">
        <f t="shared" ref="R130:R193" si="50">IF(C130&gt;100%,1,0)/2</f>
        <v>0</v>
      </c>
      <c r="S130" s="31">
        <f t="shared" ref="S130:S193" si="51">IF(C130&gt;130%,1,0)/2</f>
        <v>0</v>
      </c>
      <c r="T130" s="31">
        <f t="shared" ref="T130:T193" si="52">IF(F130&gt;90%,1,0)/2</f>
        <v>0</v>
      </c>
      <c r="U130" s="31">
        <f t="shared" ref="U130:U193" si="53">IF(F130&gt;120%,1,0)/2</f>
        <v>0</v>
      </c>
      <c r="V130" s="31">
        <f t="shared" ref="V130:V193" si="54">IF(G130&lt;20%,1,0)/2</f>
        <v>0.5</v>
      </c>
      <c r="W130" s="31">
        <f t="shared" ref="W130:W193" si="55">IF(G130&lt;0%,1,0)/2</f>
        <v>0</v>
      </c>
      <c r="X130" s="35">
        <f t="shared" ref="X130:X193" si="56">IF(H130&lt;0%,1,0)</f>
        <v>1</v>
      </c>
      <c r="Y130" s="35">
        <f t="shared" ref="Y130:Y193" si="57">IF(I130&lt;0%,1,0)</f>
        <v>1</v>
      </c>
      <c r="Z130" s="35">
        <f t="shared" ref="Z130:Z193" si="58">IF(J130&lt;0%,1,0)</f>
        <v>0</v>
      </c>
      <c r="AA130" s="36">
        <f t="shared" ref="AA130:AA193" si="59">SUM(X130:Z130)</f>
        <v>2</v>
      </c>
      <c r="AB130" s="11">
        <f t="shared" ref="AB130:AB193" si="60">IF(AA130&gt;0,1,0)</f>
        <v>1</v>
      </c>
      <c r="AC130" s="36">
        <f t="shared" ref="AC130:AC193" si="61">IF(SUM(S130,U130,W130)&gt;0,1,0)</f>
        <v>0</v>
      </c>
      <c r="AD130" s="36">
        <f t="shared" ref="AD130:AD193" si="62">IF(SUM(AB130,AG130)&gt;0,1,0)</f>
        <v>1</v>
      </c>
      <c r="AE130">
        <f t="shared" ref="AE130:AE193" si="63">IF(SUM(AC130,AD130)&gt;1,1,0)</f>
        <v>0</v>
      </c>
      <c r="AF130">
        <f t="shared" ref="AF130:AF193" si="64">IF(K130&lt;0%,1,0)</f>
        <v>0</v>
      </c>
      <c r="AG130">
        <f t="shared" ref="AG130:AG193" si="65">IF(K130&gt;5%,1,0)</f>
        <v>0</v>
      </c>
      <c r="AH130">
        <f t="shared" ref="AH130:AH193" si="66">IF(L130&gt;70%,1,0)</f>
        <v>0</v>
      </c>
      <c r="AI130">
        <f t="shared" ref="AI130:AI193" si="67">IF(M130&lt;0%,1,0)</f>
        <v>0</v>
      </c>
      <c r="AJ130">
        <f>IF(N130&lt;1803,1,0)</f>
        <v>0</v>
      </c>
      <c r="AK130">
        <f>IF(N130&gt;2983,1,0)</f>
        <v>1</v>
      </c>
      <c r="AL130">
        <f t="shared" ref="AL130:AL193" si="68">IF(O130&gt;25%,1,0)</f>
        <v>0</v>
      </c>
      <c r="AM130" s="31">
        <f t="shared" si="45"/>
        <v>6.5</v>
      </c>
      <c r="AN130" s="5">
        <f t="shared" ref="AN130:AN193" si="69">IF(AM130&lt;6,"onderzoek",0)</f>
        <v>0</v>
      </c>
      <c r="AR130" s="16"/>
      <c r="AS130" s="14"/>
      <c r="AT130" s="14"/>
      <c r="AU130" s="16"/>
      <c r="AV130" s="16"/>
      <c r="AW130" s="16"/>
      <c r="AX130" s="15"/>
    </row>
    <row r="131" spans="1:50" x14ac:dyDescent="0.25">
      <c r="A131" t="s">
        <v>127</v>
      </c>
      <c r="B131" s="13">
        <v>0</v>
      </c>
      <c r="C131" s="13">
        <v>0.11606727278369069</v>
      </c>
      <c r="D131" s="51">
        <v>0.13608154652930773</v>
      </c>
      <c r="E131" s="51">
        <v>0.10817016787166041</v>
      </c>
      <c r="F131" s="13">
        <f t="shared" si="48"/>
        <v>5.6677940857045334E-2</v>
      </c>
      <c r="G131" s="13">
        <v>0.3204674348878373</v>
      </c>
      <c r="H131" s="13">
        <v>8.8575385705543207E-3</v>
      </c>
      <c r="I131" s="13">
        <v>-5.7099973897154791E-3</v>
      </c>
      <c r="J131" s="13">
        <v>-2.370682967697893E-2</v>
      </c>
      <c r="K131" s="13">
        <v>-2.6763273031929748E-2</v>
      </c>
      <c r="L131" s="13">
        <v>0.66309846373210712</v>
      </c>
      <c r="M131" s="13">
        <v>5.2539741444205292E-2</v>
      </c>
      <c r="N131" s="14">
        <v>1283.8393365227244</v>
      </c>
      <c r="O131" s="1">
        <v>0.1825</v>
      </c>
      <c r="P131" s="36">
        <v>1</v>
      </c>
      <c r="Q131" s="11">
        <f t="shared" si="49"/>
        <v>0</v>
      </c>
      <c r="R131" s="31">
        <f t="shared" si="50"/>
        <v>0</v>
      </c>
      <c r="S131" s="31">
        <f t="shared" si="51"/>
        <v>0</v>
      </c>
      <c r="T131" s="31">
        <f t="shared" si="52"/>
        <v>0</v>
      </c>
      <c r="U131" s="31">
        <f t="shared" si="53"/>
        <v>0</v>
      </c>
      <c r="V131" s="31">
        <f t="shared" si="54"/>
        <v>0</v>
      </c>
      <c r="W131" s="31">
        <f t="shared" si="55"/>
        <v>0</v>
      </c>
      <c r="X131" s="35">
        <f t="shared" si="56"/>
        <v>0</v>
      </c>
      <c r="Y131" s="35">
        <f t="shared" si="57"/>
        <v>1</v>
      </c>
      <c r="Z131" s="35">
        <f t="shared" si="58"/>
        <v>1</v>
      </c>
      <c r="AA131" s="36">
        <f t="shared" si="59"/>
        <v>2</v>
      </c>
      <c r="AB131" s="11">
        <f t="shared" si="60"/>
        <v>1</v>
      </c>
      <c r="AC131" s="36">
        <f t="shared" si="61"/>
        <v>0</v>
      </c>
      <c r="AD131" s="36">
        <f t="shared" si="62"/>
        <v>1</v>
      </c>
      <c r="AE131">
        <f t="shared" si="63"/>
        <v>0</v>
      </c>
      <c r="AF131">
        <f t="shared" si="64"/>
        <v>1</v>
      </c>
      <c r="AG131">
        <f t="shared" si="65"/>
        <v>0</v>
      </c>
      <c r="AH131">
        <f t="shared" si="66"/>
        <v>0</v>
      </c>
      <c r="AI131">
        <f t="shared" si="67"/>
        <v>0</v>
      </c>
      <c r="AJ131">
        <f>IF(N131&lt;1228,1,0)</f>
        <v>0</v>
      </c>
      <c r="AK131">
        <f>IF(N131&gt;1752,1,0)</f>
        <v>0</v>
      </c>
      <c r="AL131">
        <f t="shared" si="68"/>
        <v>0</v>
      </c>
      <c r="AM131" s="31">
        <f t="shared" ref="AM131:AM194" si="70">SUM(10,-Q131,-R131,-S131,-T131,-U131,-V131,-W131,-AB131,-AE131,-AF131,-AG131,-AH131,-AI131,-AJ131,-AK131,-AL131)</f>
        <v>8</v>
      </c>
      <c r="AN131" s="5">
        <f t="shared" si="69"/>
        <v>0</v>
      </c>
      <c r="AS131" s="14"/>
      <c r="AT131" s="14"/>
    </row>
    <row r="132" spans="1:50" x14ac:dyDescent="0.25">
      <c r="A132" t="s">
        <v>128</v>
      </c>
      <c r="B132" s="13">
        <v>0</v>
      </c>
      <c r="C132" s="13">
        <v>0.56209141058184553</v>
      </c>
      <c r="D132" s="51">
        <v>1.914431980940766E-3</v>
      </c>
      <c r="E132" s="51">
        <v>0.17392969071287775</v>
      </c>
      <c r="F132" s="13">
        <f t="shared" si="48"/>
        <v>0.44057035892054403</v>
      </c>
      <c r="G132" s="13">
        <v>0.28790226150246945</v>
      </c>
      <c r="H132" s="13">
        <v>0.1195420759720614</v>
      </c>
      <c r="I132" s="13">
        <v>2.1821939457794707E-2</v>
      </c>
      <c r="J132" s="13">
        <v>1.6379029170270999E-2</v>
      </c>
      <c r="K132" s="13">
        <v>-9.511890749748288E-3</v>
      </c>
      <c r="L132" s="13">
        <v>0.60507424427217393</v>
      </c>
      <c r="M132" s="13">
        <v>1.8176934824333791E-2</v>
      </c>
      <c r="N132" s="14">
        <v>945.15145504134387</v>
      </c>
      <c r="O132" s="1">
        <v>0.18</v>
      </c>
      <c r="P132" s="36">
        <v>1</v>
      </c>
      <c r="Q132" s="11">
        <f t="shared" si="49"/>
        <v>0</v>
      </c>
      <c r="R132" s="31">
        <f t="shared" si="50"/>
        <v>0</v>
      </c>
      <c r="S132" s="31">
        <f t="shared" si="51"/>
        <v>0</v>
      </c>
      <c r="T132" s="31">
        <f t="shared" si="52"/>
        <v>0</v>
      </c>
      <c r="U132" s="31">
        <f t="shared" si="53"/>
        <v>0</v>
      </c>
      <c r="V132" s="31">
        <f t="shared" si="54"/>
        <v>0</v>
      </c>
      <c r="W132" s="31">
        <f t="shared" si="55"/>
        <v>0</v>
      </c>
      <c r="X132" s="35">
        <f t="shared" si="56"/>
        <v>0</v>
      </c>
      <c r="Y132" s="35">
        <f t="shared" si="57"/>
        <v>0</v>
      </c>
      <c r="Z132" s="35">
        <f t="shared" si="58"/>
        <v>0</v>
      </c>
      <c r="AA132" s="36">
        <f t="shared" si="59"/>
        <v>0</v>
      </c>
      <c r="AB132" s="11">
        <f t="shared" si="60"/>
        <v>0</v>
      </c>
      <c r="AC132" s="36">
        <f t="shared" si="61"/>
        <v>0</v>
      </c>
      <c r="AD132" s="36">
        <f t="shared" si="62"/>
        <v>0</v>
      </c>
      <c r="AE132">
        <f t="shared" si="63"/>
        <v>0</v>
      </c>
      <c r="AF132">
        <f t="shared" si="64"/>
        <v>1</v>
      </c>
      <c r="AG132">
        <f t="shared" si="65"/>
        <v>0</v>
      </c>
      <c r="AH132">
        <f t="shared" si="66"/>
        <v>0</v>
      </c>
      <c r="AI132">
        <f t="shared" si="67"/>
        <v>0</v>
      </c>
      <c r="AJ132">
        <f>IF(N132&lt;1228,1,0)</f>
        <v>1</v>
      </c>
      <c r="AK132">
        <f>IF(N132&gt;1752,1,0)</f>
        <v>0</v>
      </c>
      <c r="AL132">
        <f t="shared" si="68"/>
        <v>0</v>
      </c>
      <c r="AM132" s="31">
        <f t="shared" si="70"/>
        <v>8</v>
      </c>
      <c r="AN132" s="5">
        <f t="shared" si="69"/>
        <v>0</v>
      </c>
      <c r="AS132" s="14"/>
      <c r="AT132" s="14"/>
    </row>
    <row r="133" spans="1:50" x14ac:dyDescent="0.25">
      <c r="A133" t="s">
        <v>129</v>
      </c>
      <c r="B133" s="13">
        <v>0</v>
      </c>
      <c r="C133" s="13">
        <v>1.166143502298548</v>
      </c>
      <c r="D133" s="51">
        <v>7.3978816905972175E-2</v>
      </c>
      <c r="E133" s="51">
        <v>0.1333562850604508</v>
      </c>
      <c r="F133" s="13">
        <f t="shared" si="48"/>
        <v>1.0816715607849492</v>
      </c>
      <c r="G133" s="13">
        <v>0.13641779929249676</v>
      </c>
      <c r="H133" s="13">
        <v>5.8989148276490974E-2</v>
      </c>
      <c r="I133" s="13">
        <v>-1.0616968923721862E-2</v>
      </c>
      <c r="J133" s="13">
        <v>-3.0063387269892061E-2</v>
      </c>
      <c r="K133" s="13">
        <v>-1.293819234897426E-2</v>
      </c>
      <c r="L133" s="13">
        <v>0.56244676231028345</v>
      </c>
      <c r="M133" s="13">
        <v>3.0896041986605859E-2</v>
      </c>
      <c r="N133" s="14">
        <v>1451.7941116325846</v>
      </c>
      <c r="O133" s="1">
        <v>0.19500000000000001</v>
      </c>
      <c r="P133" s="36">
        <v>2</v>
      </c>
      <c r="Q133" s="11">
        <f t="shared" si="49"/>
        <v>0</v>
      </c>
      <c r="R133" s="31">
        <f t="shared" si="50"/>
        <v>0.5</v>
      </c>
      <c r="S133" s="31">
        <f t="shared" si="51"/>
        <v>0</v>
      </c>
      <c r="T133" s="31">
        <f t="shared" si="52"/>
        <v>0.5</v>
      </c>
      <c r="U133" s="31">
        <f t="shared" si="53"/>
        <v>0</v>
      </c>
      <c r="V133" s="31">
        <f t="shared" si="54"/>
        <v>0.5</v>
      </c>
      <c r="W133" s="31">
        <f t="shared" si="55"/>
        <v>0</v>
      </c>
      <c r="X133" s="35">
        <f t="shared" si="56"/>
        <v>0</v>
      </c>
      <c r="Y133" s="35">
        <f t="shared" si="57"/>
        <v>1</v>
      </c>
      <c r="Z133" s="35">
        <f t="shared" si="58"/>
        <v>1</v>
      </c>
      <c r="AA133" s="36">
        <f t="shared" si="59"/>
        <v>2</v>
      </c>
      <c r="AB133" s="11">
        <f t="shared" si="60"/>
        <v>1</v>
      </c>
      <c r="AC133" s="36">
        <f t="shared" si="61"/>
        <v>0</v>
      </c>
      <c r="AD133" s="36">
        <f t="shared" si="62"/>
        <v>1</v>
      </c>
      <c r="AE133">
        <f t="shared" si="63"/>
        <v>0</v>
      </c>
      <c r="AF133">
        <f t="shared" si="64"/>
        <v>1</v>
      </c>
      <c r="AG133">
        <f t="shared" si="65"/>
        <v>0</v>
      </c>
      <c r="AH133">
        <f t="shared" si="66"/>
        <v>0</v>
      </c>
      <c r="AI133">
        <f t="shared" si="67"/>
        <v>0</v>
      </c>
      <c r="AJ133">
        <f>IF(N133&lt;1378,1,0)</f>
        <v>0</v>
      </c>
      <c r="AK133">
        <f>IF(N133&gt;2135,1,0)</f>
        <v>0</v>
      </c>
      <c r="AL133">
        <f t="shared" si="68"/>
        <v>0</v>
      </c>
      <c r="AM133" s="31">
        <f t="shared" si="70"/>
        <v>6.5</v>
      </c>
      <c r="AN133" s="5">
        <f t="shared" si="69"/>
        <v>0</v>
      </c>
      <c r="AR133" s="4"/>
      <c r="AS133" s="14"/>
      <c r="AT133" s="14"/>
      <c r="AU133" s="4"/>
      <c r="AV133" s="4"/>
      <c r="AW133" s="4"/>
      <c r="AX133" s="5"/>
    </row>
    <row r="134" spans="1:50" x14ac:dyDescent="0.25">
      <c r="A134" t="s">
        <v>130</v>
      </c>
      <c r="B134" s="13">
        <v>0.15084685423970168</v>
      </c>
      <c r="C134" s="13">
        <v>0.94301937934650348</v>
      </c>
      <c r="D134" s="51">
        <v>8.2849426731429365E-2</v>
      </c>
      <c r="E134" s="51">
        <v>0.39461058296319013</v>
      </c>
      <c r="F134" s="13">
        <f t="shared" si="48"/>
        <v>0.67673390248004195</v>
      </c>
      <c r="G134" s="13">
        <v>0.26796435187140605</v>
      </c>
      <c r="H134" s="13">
        <v>6.2118374128279207E-3</v>
      </c>
      <c r="I134" s="13">
        <v>-2.715340878898985E-2</v>
      </c>
      <c r="J134" s="13">
        <v>-7.7853729955384962E-2</v>
      </c>
      <c r="K134" s="13">
        <v>-2.5173860140275207E-2</v>
      </c>
      <c r="L134" s="13">
        <v>0.52085222973854106</v>
      </c>
      <c r="M134" s="13">
        <v>3.9784053785691713E-2</v>
      </c>
      <c r="N134" s="14">
        <v>1518.757210189769</v>
      </c>
      <c r="O134" s="1">
        <v>0.28750000000000003</v>
      </c>
      <c r="P134" s="36">
        <v>2</v>
      </c>
      <c r="Q134" s="11">
        <f t="shared" si="49"/>
        <v>0</v>
      </c>
      <c r="R134" s="31">
        <f t="shared" si="50"/>
        <v>0</v>
      </c>
      <c r="S134" s="31">
        <f t="shared" si="51"/>
        <v>0</v>
      </c>
      <c r="T134" s="31">
        <f t="shared" si="52"/>
        <v>0</v>
      </c>
      <c r="U134" s="31">
        <f t="shared" si="53"/>
        <v>0</v>
      </c>
      <c r="V134" s="31">
        <f t="shared" si="54"/>
        <v>0</v>
      </c>
      <c r="W134" s="31">
        <f t="shared" si="55"/>
        <v>0</v>
      </c>
      <c r="X134" s="35">
        <f t="shared" si="56"/>
        <v>0</v>
      </c>
      <c r="Y134" s="35">
        <f t="shared" si="57"/>
        <v>1</v>
      </c>
      <c r="Z134" s="35">
        <f t="shared" si="58"/>
        <v>1</v>
      </c>
      <c r="AA134" s="36">
        <f t="shared" si="59"/>
        <v>2</v>
      </c>
      <c r="AB134" s="11">
        <f t="shared" si="60"/>
        <v>1</v>
      </c>
      <c r="AC134" s="36">
        <f t="shared" si="61"/>
        <v>0</v>
      </c>
      <c r="AD134" s="36">
        <f t="shared" si="62"/>
        <v>1</v>
      </c>
      <c r="AE134">
        <f t="shared" si="63"/>
        <v>0</v>
      </c>
      <c r="AF134">
        <f t="shared" si="64"/>
        <v>1</v>
      </c>
      <c r="AG134">
        <f t="shared" si="65"/>
        <v>0</v>
      </c>
      <c r="AH134">
        <f t="shared" si="66"/>
        <v>0</v>
      </c>
      <c r="AI134">
        <f t="shared" si="67"/>
        <v>0</v>
      </c>
      <c r="AJ134">
        <f>IF(N134&lt;1378,1,0)</f>
        <v>0</v>
      </c>
      <c r="AK134">
        <f>IF(N134&gt;2135,1,0)</f>
        <v>0</v>
      </c>
      <c r="AL134">
        <f t="shared" si="68"/>
        <v>1</v>
      </c>
      <c r="AM134" s="31">
        <f t="shared" si="70"/>
        <v>7</v>
      </c>
      <c r="AN134" s="5">
        <f t="shared" si="69"/>
        <v>0</v>
      </c>
      <c r="AS134" s="14"/>
      <c r="AT134" s="14"/>
    </row>
    <row r="135" spans="1:50" s="15" customFormat="1" x14ac:dyDescent="0.25">
      <c r="A135" s="11" t="s">
        <v>131</v>
      </c>
      <c r="B135" s="13">
        <v>3.4115075497827982E-2</v>
      </c>
      <c r="C135" s="13">
        <v>0.28458339267910554</v>
      </c>
      <c r="D135" s="51">
        <v>7.7530266343825663E-2</v>
      </c>
      <c r="E135" s="51">
        <v>0.36921806010539809</v>
      </c>
      <c r="F135" s="13">
        <f t="shared" si="48"/>
        <v>3.5434382566585987E-2</v>
      </c>
      <c r="G135" s="13">
        <v>0.54351136906147535</v>
      </c>
      <c r="H135" s="13">
        <v>-2.5286706897795302E-2</v>
      </c>
      <c r="I135" s="13">
        <v>-8.747275004017379E-3</v>
      </c>
      <c r="J135" s="13">
        <v>-2.8374875373878367E-2</v>
      </c>
      <c r="K135" s="13">
        <v>4.250106822389973E-3</v>
      </c>
      <c r="L135" s="13">
        <v>0.5306426334371408</v>
      </c>
      <c r="M135" s="13">
        <v>3.1472115619918299E-2</v>
      </c>
      <c r="N135" s="14">
        <v>2322.9503915162318</v>
      </c>
      <c r="O135" s="1">
        <v>0.24249999999999999</v>
      </c>
      <c r="P135" s="36">
        <v>3</v>
      </c>
      <c r="Q135" s="11">
        <f t="shared" si="49"/>
        <v>0</v>
      </c>
      <c r="R135" s="31">
        <f t="shared" si="50"/>
        <v>0</v>
      </c>
      <c r="S135" s="31">
        <f t="shared" si="51"/>
        <v>0</v>
      </c>
      <c r="T135" s="31">
        <f t="shared" si="52"/>
        <v>0</v>
      </c>
      <c r="U135" s="31">
        <f t="shared" si="53"/>
        <v>0</v>
      </c>
      <c r="V135" s="31">
        <f t="shared" si="54"/>
        <v>0</v>
      </c>
      <c r="W135" s="31">
        <f t="shared" si="55"/>
        <v>0</v>
      </c>
      <c r="X135" s="35">
        <f t="shared" si="56"/>
        <v>1</v>
      </c>
      <c r="Y135" s="35">
        <f t="shared" si="57"/>
        <v>1</v>
      </c>
      <c r="Z135" s="35">
        <f t="shared" si="58"/>
        <v>1</v>
      </c>
      <c r="AA135" s="36">
        <f t="shared" si="59"/>
        <v>3</v>
      </c>
      <c r="AB135" s="11">
        <f t="shared" si="60"/>
        <v>1</v>
      </c>
      <c r="AC135" s="36">
        <f t="shared" si="61"/>
        <v>0</v>
      </c>
      <c r="AD135" s="36">
        <f t="shared" si="62"/>
        <v>1</v>
      </c>
      <c r="AE135">
        <f t="shared" si="63"/>
        <v>0</v>
      </c>
      <c r="AF135">
        <f t="shared" si="64"/>
        <v>0</v>
      </c>
      <c r="AG135">
        <f t="shared" si="65"/>
        <v>0</v>
      </c>
      <c r="AH135">
        <f t="shared" si="66"/>
        <v>0</v>
      </c>
      <c r="AI135">
        <f t="shared" si="67"/>
        <v>0</v>
      </c>
      <c r="AJ135">
        <f>IF(N135&lt;1803,1,0)</f>
        <v>0</v>
      </c>
      <c r="AK135">
        <f>IF(N135&gt;2983,1,0)</f>
        <v>0</v>
      </c>
      <c r="AL135">
        <f t="shared" si="68"/>
        <v>0</v>
      </c>
      <c r="AM135" s="31">
        <f t="shared" si="70"/>
        <v>9</v>
      </c>
      <c r="AN135" s="5">
        <f t="shared" si="69"/>
        <v>0</v>
      </c>
      <c r="AR135" s="1"/>
      <c r="AS135" s="14"/>
      <c r="AT135" s="14"/>
      <c r="AU135" s="1"/>
      <c r="AV135" s="1"/>
      <c r="AW135" s="1"/>
      <c r="AX135"/>
    </row>
    <row r="136" spans="1:50" x14ac:dyDescent="0.25">
      <c r="A136" t="s">
        <v>132</v>
      </c>
      <c r="B136" s="13">
        <v>9.3161404873985498E-2</v>
      </c>
      <c r="C136" s="13">
        <v>1.8809363175031533</v>
      </c>
      <c r="D136" s="51">
        <v>9.1446422809539171E-2</v>
      </c>
      <c r="E136" s="51">
        <v>1.279105922384207</v>
      </c>
      <c r="F136" s="13">
        <f t="shared" si="48"/>
        <v>0.99653574257135324</v>
      </c>
      <c r="G136" s="13">
        <v>0.20511949320195749</v>
      </c>
      <c r="H136" s="13">
        <v>5.5020897492300921E-2</v>
      </c>
      <c r="I136" s="13">
        <v>6.2278012203636803E-2</v>
      </c>
      <c r="J136" s="13">
        <v>1.2921298876536329E-2</v>
      </c>
      <c r="K136" s="13">
        <v>3.6043237218034083E-2</v>
      </c>
      <c r="L136" s="13">
        <v>0.54447961996156369</v>
      </c>
      <c r="M136" s="13">
        <v>1.0457380827668292E-2</v>
      </c>
      <c r="N136" s="14">
        <v>1108.7218600254262</v>
      </c>
      <c r="O136" s="1">
        <v>0.185</v>
      </c>
      <c r="P136" s="36">
        <v>1</v>
      </c>
      <c r="Q136" s="11">
        <f t="shared" si="49"/>
        <v>0</v>
      </c>
      <c r="R136" s="31">
        <f t="shared" si="50"/>
        <v>0.5</v>
      </c>
      <c r="S136" s="31">
        <f t="shared" si="51"/>
        <v>0.5</v>
      </c>
      <c r="T136" s="31">
        <f t="shared" si="52"/>
        <v>0.5</v>
      </c>
      <c r="U136" s="31">
        <f t="shared" si="53"/>
        <v>0</v>
      </c>
      <c r="V136" s="31">
        <f t="shared" si="54"/>
        <v>0</v>
      </c>
      <c r="W136" s="31">
        <f t="shared" si="55"/>
        <v>0</v>
      </c>
      <c r="X136" s="35">
        <f t="shared" si="56"/>
        <v>0</v>
      </c>
      <c r="Y136" s="35">
        <f t="shared" si="57"/>
        <v>0</v>
      </c>
      <c r="Z136" s="35">
        <f t="shared" si="58"/>
        <v>0</v>
      </c>
      <c r="AA136" s="36">
        <f t="shared" si="59"/>
        <v>0</v>
      </c>
      <c r="AB136" s="11">
        <f t="shared" si="60"/>
        <v>0</v>
      </c>
      <c r="AC136" s="36">
        <f t="shared" si="61"/>
        <v>1</v>
      </c>
      <c r="AD136" s="36">
        <f t="shared" si="62"/>
        <v>0</v>
      </c>
      <c r="AE136">
        <f t="shared" si="63"/>
        <v>0</v>
      </c>
      <c r="AF136">
        <f t="shared" si="64"/>
        <v>0</v>
      </c>
      <c r="AG136">
        <f t="shared" si="65"/>
        <v>0</v>
      </c>
      <c r="AH136">
        <f t="shared" si="66"/>
        <v>0</v>
      </c>
      <c r="AI136">
        <f t="shared" si="67"/>
        <v>0</v>
      </c>
      <c r="AJ136">
        <f>IF(N136&lt;1228,1,0)</f>
        <v>1</v>
      </c>
      <c r="AK136">
        <f>IF(N136&gt;1752,1,0)</f>
        <v>0</v>
      </c>
      <c r="AL136">
        <f t="shared" si="68"/>
        <v>0</v>
      </c>
      <c r="AM136" s="31">
        <f t="shared" si="70"/>
        <v>7.5</v>
      </c>
      <c r="AN136" s="5">
        <f t="shared" si="69"/>
        <v>0</v>
      </c>
      <c r="AS136" s="14"/>
      <c r="AT136" s="14"/>
    </row>
    <row r="137" spans="1:50" x14ac:dyDescent="0.25">
      <c r="A137" t="s">
        <v>133</v>
      </c>
      <c r="B137" s="13">
        <v>4.0419963419933105E-2</v>
      </c>
      <c r="C137" s="13">
        <v>0.71025401297544521</v>
      </c>
      <c r="D137" s="51">
        <v>1.2576642935204898</v>
      </c>
      <c r="E137" s="51">
        <v>0.2620610363931547</v>
      </c>
      <c r="F137" s="13">
        <f t="shared" si="48"/>
        <v>0.67773100272269571</v>
      </c>
      <c r="G137" s="13">
        <v>0.13856595022281504</v>
      </c>
      <c r="H137" s="13">
        <v>2.8906661491974607E-2</v>
      </c>
      <c r="I137" s="13">
        <v>-2.7033613308855781E-3</v>
      </c>
      <c r="J137" s="13">
        <v>5.1816499156659236E-2</v>
      </c>
      <c r="K137" s="13">
        <v>2.8360097031566844E-2</v>
      </c>
      <c r="L137" s="13">
        <v>0.45983743594331561</v>
      </c>
      <c r="M137" s="13">
        <v>2.5155098920255491E-2</v>
      </c>
      <c r="N137" s="14">
        <v>2008.7488521335601</v>
      </c>
      <c r="O137" s="1">
        <v>9.7500000000000003E-2</v>
      </c>
      <c r="P137" s="36">
        <v>3</v>
      </c>
      <c r="Q137" s="11">
        <f t="shared" si="49"/>
        <v>0</v>
      </c>
      <c r="R137" s="31">
        <f t="shared" si="50"/>
        <v>0</v>
      </c>
      <c r="S137" s="31">
        <f t="shared" si="51"/>
        <v>0</v>
      </c>
      <c r="T137" s="31">
        <f t="shared" si="52"/>
        <v>0</v>
      </c>
      <c r="U137" s="31">
        <f t="shared" si="53"/>
        <v>0</v>
      </c>
      <c r="V137" s="31">
        <f t="shared" si="54"/>
        <v>0.5</v>
      </c>
      <c r="W137" s="31">
        <f t="shared" si="55"/>
        <v>0</v>
      </c>
      <c r="X137" s="35">
        <f t="shared" si="56"/>
        <v>0</v>
      </c>
      <c r="Y137" s="35">
        <f t="shared" si="57"/>
        <v>1</v>
      </c>
      <c r="Z137" s="35">
        <f t="shared" si="58"/>
        <v>0</v>
      </c>
      <c r="AA137" s="36">
        <f t="shared" si="59"/>
        <v>1</v>
      </c>
      <c r="AB137" s="11">
        <f t="shared" si="60"/>
        <v>1</v>
      </c>
      <c r="AC137" s="36">
        <f t="shared" si="61"/>
        <v>0</v>
      </c>
      <c r="AD137" s="36">
        <f t="shared" si="62"/>
        <v>1</v>
      </c>
      <c r="AE137">
        <f t="shared" si="63"/>
        <v>0</v>
      </c>
      <c r="AF137">
        <f t="shared" si="64"/>
        <v>0</v>
      </c>
      <c r="AG137">
        <f t="shared" si="65"/>
        <v>0</v>
      </c>
      <c r="AH137">
        <f t="shared" si="66"/>
        <v>0</v>
      </c>
      <c r="AI137">
        <f t="shared" si="67"/>
        <v>0</v>
      </c>
      <c r="AJ137">
        <f>IF(N137&lt;1803,1,0)</f>
        <v>0</v>
      </c>
      <c r="AK137">
        <f>IF(N137&gt;2983,1,0)</f>
        <v>0</v>
      </c>
      <c r="AL137">
        <f t="shared" si="68"/>
        <v>0</v>
      </c>
      <c r="AM137" s="31">
        <f t="shared" si="70"/>
        <v>8.5</v>
      </c>
      <c r="AN137" s="5">
        <f t="shared" si="69"/>
        <v>0</v>
      </c>
      <c r="AS137" s="14"/>
      <c r="AT137" s="14"/>
    </row>
    <row r="138" spans="1:50" x14ac:dyDescent="0.25">
      <c r="A138" t="s">
        <v>408</v>
      </c>
      <c r="B138" s="13">
        <v>0.12408035532057575</v>
      </c>
      <c r="C138" s="13">
        <v>0.54896203865770798</v>
      </c>
      <c r="D138" s="51">
        <v>5.6731849007835684E-2</v>
      </c>
      <c r="E138" s="51">
        <v>6.2189850626415473E-2</v>
      </c>
      <c r="F138" s="13">
        <f t="shared" si="48"/>
        <v>0.51223696510015748</v>
      </c>
      <c r="G138" s="13">
        <v>0.33613559717376301</v>
      </c>
      <c r="H138" s="13">
        <v>5.3462199899423635E-2</v>
      </c>
      <c r="I138" s="13">
        <v>-6.8319214289906671E-2</v>
      </c>
      <c r="J138" s="13">
        <v>-7.7371878117177648E-2</v>
      </c>
      <c r="K138" s="13">
        <v>5.9928230415498213E-3</v>
      </c>
      <c r="L138" s="13">
        <v>0.62544313033519694</v>
      </c>
      <c r="M138" s="13">
        <v>4.8719790513745732E-2</v>
      </c>
      <c r="N138" s="14">
        <v>2309.0884372619703</v>
      </c>
      <c r="O138" s="1">
        <v>0.21499999999999997</v>
      </c>
      <c r="P138" s="36">
        <v>2</v>
      </c>
      <c r="Q138" s="11">
        <f t="shared" si="49"/>
        <v>0</v>
      </c>
      <c r="R138" s="31">
        <f t="shared" si="50"/>
        <v>0</v>
      </c>
      <c r="S138" s="31">
        <f t="shared" si="51"/>
        <v>0</v>
      </c>
      <c r="T138" s="31">
        <f t="shared" si="52"/>
        <v>0</v>
      </c>
      <c r="U138" s="31">
        <f t="shared" si="53"/>
        <v>0</v>
      </c>
      <c r="V138" s="31">
        <f t="shared" si="54"/>
        <v>0</v>
      </c>
      <c r="W138" s="31">
        <f t="shared" si="55"/>
        <v>0</v>
      </c>
      <c r="X138" s="35">
        <f t="shared" si="56"/>
        <v>0</v>
      </c>
      <c r="Y138" s="35">
        <f t="shared" si="57"/>
        <v>1</v>
      </c>
      <c r="Z138" s="35">
        <f t="shared" si="58"/>
        <v>1</v>
      </c>
      <c r="AA138" s="36">
        <f t="shared" si="59"/>
        <v>2</v>
      </c>
      <c r="AB138" s="11">
        <f t="shared" si="60"/>
        <v>1</v>
      </c>
      <c r="AC138" s="36">
        <f t="shared" si="61"/>
        <v>0</v>
      </c>
      <c r="AD138" s="36">
        <f t="shared" si="62"/>
        <v>1</v>
      </c>
      <c r="AE138">
        <f t="shared" si="63"/>
        <v>0</v>
      </c>
      <c r="AF138">
        <f t="shared" si="64"/>
        <v>0</v>
      </c>
      <c r="AG138">
        <f t="shared" si="65"/>
        <v>0</v>
      </c>
      <c r="AH138">
        <f t="shared" si="66"/>
        <v>0</v>
      </c>
      <c r="AI138">
        <f t="shared" si="67"/>
        <v>0</v>
      </c>
      <c r="AJ138">
        <f>IF(N138&lt;1378,1,0)</f>
        <v>0</v>
      </c>
      <c r="AK138">
        <f>IF(N138&gt;2135,1,0)</f>
        <v>1</v>
      </c>
      <c r="AL138">
        <f t="shared" si="68"/>
        <v>0</v>
      </c>
      <c r="AM138" s="31">
        <f t="shared" si="70"/>
        <v>8</v>
      </c>
      <c r="AN138" s="5">
        <f t="shared" si="69"/>
        <v>0</v>
      </c>
      <c r="AR138"/>
      <c r="AS138" s="14"/>
      <c r="AT138" s="14"/>
    </row>
    <row r="139" spans="1:50" x14ac:dyDescent="0.25">
      <c r="A139" t="s">
        <v>134</v>
      </c>
      <c r="B139" s="13">
        <v>2.4383107383204917E-2</v>
      </c>
      <c r="C139" s="13">
        <v>8.2034538173098998E-2</v>
      </c>
      <c r="D139" s="51">
        <v>0.32561283575236588</v>
      </c>
      <c r="E139" s="51">
        <v>5.6704844017039513E-2</v>
      </c>
      <c r="F139" s="13">
        <f t="shared" si="48"/>
        <v>8.1414687651455236E-2</v>
      </c>
      <c r="G139" s="13">
        <v>0.48868623817419293</v>
      </c>
      <c r="H139" s="13">
        <v>2.8735318219065831E-2</v>
      </c>
      <c r="I139" s="13">
        <v>3.5884432149992318E-2</v>
      </c>
      <c r="J139" s="13">
        <v>1.8876106420427009E-2</v>
      </c>
      <c r="K139" s="13">
        <v>5.1450144121623347E-2</v>
      </c>
      <c r="L139" s="13">
        <v>0.55300878108382967</v>
      </c>
      <c r="M139" s="13">
        <v>0.1164794953174083</v>
      </c>
      <c r="N139" s="14">
        <v>1501.0011444538939</v>
      </c>
      <c r="O139" s="1">
        <v>0.22749999999999998</v>
      </c>
      <c r="P139" s="36">
        <v>1</v>
      </c>
      <c r="Q139" s="11">
        <f t="shared" si="49"/>
        <v>0</v>
      </c>
      <c r="R139" s="31">
        <f t="shared" si="50"/>
        <v>0</v>
      </c>
      <c r="S139" s="31">
        <f t="shared" si="51"/>
        <v>0</v>
      </c>
      <c r="T139" s="31">
        <f t="shared" si="52"/>
        <v>0</v>
      </c>
      <c r="U139" s="31">
        <f t="shared" si="53"/>
        <v>0</v>
      </c>
      <c r="V139" s="31">
        <f t="shared" si="54"/>
        <v>0</v>
      </c>
      <c r="W139" s="31">
        <f t="shared" si="55"/>
        <v>0</v>
      </c>
      <c r="X139" s="35">
        <f t="shared" si="56"/>
        <v>0</v>
      </c>
      <c r="Y139" s="35">
        <f t="shared" si="57"/>
        <v>0</v>
      </c>
      <c r="Z139" s="35">
        <f t="shared" si="58"/>
        <v>0</v>
      </c>
      <c r="AA139" s="36">
        <f t="shared" si="59"/>
        <v>0</v>
      </c>
      <c r="AB139" s="11">
        <f t="shared" si="60"/>
        <v>0</v>
      </c>
      <c r="AC139" s="36">
        <f t="shared" si="61"/>
        <v>0</v>
      </c>
      <c r="AD139" s="36">
        <f t="shared" si="62"/>
        <v>1</v>
      </c>
      <c r="AE139">
        <f t="shared" si="63"/>
        <v>0</v>
      </c>
      <c r="AF139">
        <f t="shared" si="64"/>
        <v>0</v>
      </c>
      <c r="AG139">
        <f t="shared" si="65"/>
        <v>1</v>
      </c>
      <c r="AH139">
        <f t="shared" si="66"/>
        <v>0</v>
      </c>
      <c r="AI139">
        <f t="shared" si="67"/>
        <v>0</v>
      </c>
      <c r="AJ139">
        <f>IF(N139&lt;1228,1,0)</f>
        <v>0</v>
      </c>
      <c r="AK139">
        <f>IF(N139&gt;1752,1,0)</f>
        <v>0</v>
      </c>
      <c r="AL139">
        <f t="shared" si="68"/>
        <v>0</v>
      </c>
      <c r="AM139" s="31">
        <f t="shared" si="70"/>
        <v>9</v>
      </c>
      <c r="AN139" s="5">
        <f t="shared" si="69"/>
        <v>0</v>
      </c>
      <c r="AS139" s="14"/>
      <c r="AT139" s="14"/>
    </row>
    <row r="140" spans="1:50" x14ac:dyDescent="0.25">
      <c r="A140" t="s">
        <v>135</v>
      </c>
      <c r="B140" s="13">
        <v>2.7883189280417327E-2</v>
      </c>
      <c r="C140" s="13">
        <v>0.98492768933736474</v>
      </c>
      <c r="D140" s="51">
        <v>0.14743543040326398</v>
      </c>
      <c r="E140" s="51">
        <v>0.65767185166296305</v>
      </c>
      <c r="F140" s="13">
        <f t="shared" si="48"/>
        <v>0.54224964482168225</v>
      </c>
      <c r="G140" s="13">
        <v>0.26423055285633917</v>
      </c>
      <c r="H140" s="13">
        <v>5.0984528832630095E-3</v>
      </c>
      <c r="I140" s="13">
        <v>2.573928651559345E-2</v>
      </c>
      <c r="J140" s="13">
        <v>3.4479618228844121E-2</v>
      </c>
      <c r="K140" s="13">
        <v>-0.22242814469418237</v>
      </c>
      <c r="L140" s="13">
        <v>0.53662003874794162</v>
      </c>
      <c r="M140" s="13">
        <v>2.5311181242058924E-2</v>
      </c>
      <c r="N140" s="14">
        <v>1504.8151044072913</v>
      </c>
      <c r="O140" s="1">
        <v>0.17500000000000002</v>
      </c>
      <c r="P140" s="36">
        <v>1</v>
      </c>
      <c r="Q140" s="11">
        <f t="shared" si="49"/>
        <v>0</v>
      </c>
      <c r="R140" s="31">
        <f t="shared" si="50"/>
        <v>0</v>
      </c>
      <c r="S140" s="31">
        <f t="shared" si="51"/>
        <v>0</v>
      </c>
      <c r="T140" s="31">
        <f t="shared" si="52"/>
        <v>0</v>
      </c>
      <c r="U140" s="31">
        <f t="shared" si="53"/>
        <v>0</v>
      </c>
      <c r="V140" s="31">
        <f t="shared" si="54"/>
        <v>0</v>
      </c>
      <c r="W140" s="31">
        <f t="shared" si="55"/>
        <v>0</v>
      </c>
      <c r="X140" s="35">
        <f t="shared" si="56"/>
        <v>0</v>
      </c>
      <c r="Y140" s="35">
        <f t="shared" si="57"/>
        <v>0</v>
      </c>
      <c r="Z140" s="35">
        <f t="shared" si="58"/>
        <v>0</v>
      </c>
      <c r="AA140" s="36">
        <f t="shared" si="59"/>
        <v>0</v>
      </c>
      <c r="AB140" s="11">
        <f t="shared" si="60"/>
        <v>0</v>
      </c>
      <c r="AC140" s="36">
        <f t="shared" si="61"/>
        <v>0</v>
      </c>
      <c r="AD140" s="36">
        <f t="shared" si="62"/>
        <v>0</v>
      </c>
      <c r="AE140">
        <f t="shared" si="63"/>
        <v>0</v>
      </c>
      <c r="AF140">
        <f t="shared" si="64"/>
        <v>1</v>
      </c>
      <c r="AG140">
        <f t="shared" si="65"/>
        <v>0</v>
      </c>
      <c r="AH140">
        <f t="shared" si="66"/>
        <v>0</v>
      </c>
      <c r="AI140">
        <f t="shared" si="67"/>
        <v>0</v>
      </c>
      <c r="AJ140">
        <f>IF(N140&lt;1228,1,0)</f>
        <v>0</v>
      </c>
      <c r="AK140">
        <f>IF(N140&gt;1752,1,0)</f>
        <v>0</v>
      </c>
      <c r="AL140">
        <f t="shared" si="68"/>
        <v>0</v>
      </c>
      <c r="AM140" s="31">
        <f t="shared" si="70"/>
        <v>9</v>
      </c>
      <c r="AN140" s="5">
        <f t="shared" si="69"/>
        <v>0</v>
      </c>
      <c r="AS140" s="14"/>
      <c r="AT140" s="14"/>
    </row>
    <row r="141" spans="1:50" x14ac:dyDescent="0.25">
      <c r="A141" t="s">
        <v>136</v>
      </c>
      <c r="B141" s="13">
        <v>8.5746484394139844E-2</v>
      </c>
      <c r="C141" s="13">
        <v>-0.22284468012316114</v>
      </c>
      <c r="D141" s="51">
        <v>0.26186708860759494</v>
      </c>
      <c r="E141" s="51">
        <v>4.5458433116660965E-2</v>
      </c>
      <c r="F141" s="13">
        <f t="shared" si="48"/>
        <v>-0.22324153267191241</v>
      </c>
      <c r="G141" s="13">
        <v>0.80849135185457399</v>
      </c>
      <c r="H141" s="13">
        <v>3.1047010899482551E-3</v>
      </c>
      <c r="I141" s="13">
        <v>-5.5787392927739952E-3</v>
      </c>
      <c r="J141" s="13">
        <v>-2.0227505986999659E-2</v>
      </c>
      <c r="K141" s="13">
        <v>2.6984262743756416E-2</v>
      </c>
      <c r="L141" s="13">
        <v>0.61637808180069942</v>
      </c>
      <c r="M141" s="13">
        <v>-2.9821064740671028E-3</v>
      </c>
      <c r="N141" s="14">
        <v>1401.6420612506877</v>
      </c>
      <c r="O141" s="1">
        <v>0.24249999999999999</v>
      </c>
      <c r="P141" s="36">
        <v>2</v>
      </c>
      <c r="Q141" s="11">
        <f t="shared" si="49"/>
        <v>0</v>
      </c>
      <c r="R141" s="31">
        <f t="shared" si="50"/>
        <v>0</v>
      </c>
      <c r="S141" s="31">
        <f t="shared" si="51"/>
        <v>0</v>
      </c>
      <c r="T141" s="31">
        <f t="shared" si="52"/>
        <v>0</v>
      </c>
      <c r="U141" s="31">
        <f t="shared" si="53"/>
        <v>0</v>
      </c>
      <c r="V141" s="31">
        <f t="shared" si="54"/>
        <v>0</v>
      </c>
      <c r="W141" s="31">
        <f t="shared" si="55"/>
        <v>0</v>
      </c>
      <c r="X141" s="35">
        <f t="shared" si="56"/>
        <v>0</v>
      </c>
      <c r="Y141" s="35">
        <f t="shared" si="57"/>
        <v>1</v>
      </c>
      <c r="Z141" s="35">
        <f t="shared" si="58"/>
        <v>1</v>
      </c>
      <c r="AA141" s="36">
        <f t="shared" si="59"/>
        <v>2</v>
      </c>
      <c r="AB141" s="11">
        <f t="shared" si="60"/>
        <v>1</v>
      </c>
      <c r="AC141" s="36">
        <f t="shared" si="61"/>
        <v>0</v>
      </c>
      <c r="AD141" s="36">
        <f t="shared" si="62"/>
        <v>1</v>
      </c>
      <c r="AE141">
        <f t="shared" si="63"/>
        <v>0</v>
      </c>
      <c r="AF141">
        <f t="shared" si="64"/>
        <v>0</v>
      </c>
      <c r="AG141">
        <f t="shared" si="65"/>
        <v>0</v>
      </c>
      <c r="AH141">
        <f t="shared" si="66"/>
        <v>0</v>
      </c>
      <c r="AI141">
        <f t="shared" si="67"/>
        <v>1</v>
      </c>
      <c r="AJ141">
        <f>IF(N141&lt;1378,1,0)</f>
        <v>0</v>
      </c>
      <c r="AK141">
        <f>IF(N141&gt;2135,1,0)</f>
        <v>0</v>
      </c>
      <c r="AL141">
        <f t="shared" si="68"/>
        <v>0</v>
      </c>
      <c r="AM141" s="31">
        <f t="shared" si="70"/>
        <v>8</v>
      </c>
      <c r="AN141" s="5">
        <f t="shared" si="69"/>
        <v>0</v>
      </c>
      <c r="AS141" s="14"/>
      <c r="AT141" s="14"/>
    </row>
    <row r="142" spans="1:50" s="5" customFormat="1" x14ac:dyDescent="0.25">
      <c r="A142" s="11" t="s">
        <v>137</v>
      </c>
      <c r="B142" s="13">
        <v>7.7804848123674483E-2</v>
      </c>
      <c r="C142" s="13">
        <v>0.37436454141071807</v>
      </c>
      <c r="D142" s="51">
        <v>9.987290828214361E-2</v>
      </c>
      <c r="E142" s="51">
        <v>0.1019381486973099</v>
      </c>
      <c r="F142" s="13">
        <f t="shared" si="48"/>
        <v>0.31499258631645832</v>
      </c>
      <c r="G142" s="13">
        <v>0.53877973112719757</v>
      </c>
      <c r="H142" s="13">
        <v>3.2958464537411906E-2</v>
      </c>
      <c r="I142" s="13">
        <v>8.6633249791144534E-2</v>
      </c>
      <c r="J142" s="13">
        <v>1.3900656640542257E-2</v>
      </c>
      <c r="K142" s="13">
        <v>8.9037015462825678E-2</v>
      </c>
      <c r="L142" s="13">
        <v>0.60345920706213096</v>
      </c>
      <c r="M142" s="13">
        <v>2.6780919505984886E-2</v>
      </c>
      <c r="N142" s="14">
        <v>1413.4300767929194</v>
      </c>
      <c r="O142" s="1">
        <v>0.19750000000000001</v>
      </c>
      <c r="P142" s="36">
        <v>1</v>
      </c>
      <c r="Q142" s="11">
        <f t="shared" si="49"/>
        <v>0</v>
      </c>
      <c r="R142" s="31">
        <f t="shared" si="50"/>
        <v>0</v>
      </c>
      <c r="S142" s="31">
        <f t="shared" si="51"/>
        <v>0</v>
      </c>
      <c r="T142" s="31">
        <f t="shared" si="52"/>
        <v>0</v>
      </c>
      <c r="U142" s="31">
        <f t="shared" si="53"/>
        <v>0</v>
      </c>
      <c r="V142" s="31">
        <f t="shared" si="54"/>
        <v>0</v>
      </c>
      <c r="W142" s="31">
        <f t="shared" si="55"/>
        <v>0</v>
      </c>
      <c r="X142" s="35">
        <f t="shared" si="56"/>
        <v>0</v>
      </c>
      <c r="Y142" s="35">
        <f t="shared" si="57"/>
        <v>0</v>
      </c>
      <c r="Z142" s="35">
        <f t="shared" si="58"/>
        <v>0</v>
      </c>
      <c r="AA142" s="35">
        <f t="shared" si="59"/>
        <v>0</v>
      </c>
      <c r="AB142" s="11">
        <f t="shared" si="60"/>
        <v>0</v>
      </c>
      <c r="AC142" s="36">
        <f t="shared" si="61"/>
        <v>0</v>
      </c>
      <c r="AD142" s="36">
        <f t="shared" si="62"/>
        <v>1</v>
      </c>
      <c r="AE142">
        <f t="shared" si="63"/>
        <v>0</v>
      </c>
      <c r="AF142">
        <f t="shared" si="64"/>
        <v>0</v>
      </c>
      <c r="AG142">
        <f t="shared" si="65"/>
        <v>1</v>
      </c>
      <c r="AH142">
        <f t="shared" si="66"/>
        <v>0</v>
      </c>
      <c r="AI142">
        <f t="shared" si="67"/>
        <v>0</v>
      </c>
      <c r="AJ142">
        <f>IF(N142&lt;1228,1,0)</f>
        <v>0</v>
      </c>
      <c r="AK142">
        <f>IF(N142&gt;1752,1,0)</f>
        <v>0</v>
      </c>
      <c r="AL142">
        <f t="shared" si="68"/>
        <v>0</v>
      </c>
      <c r="AM142" s="31">
        <f t="shared" si="70"/>
        <v>9</v>
      </c>
      <c r="AN142" s="5">
        <f t="shared" si="69"/>
        <v>0</v>
      </c>
      <c r="AR142" s="1"/>
      <c r="AS142" s="14"/>
      <c r="AT142" s="14"/>
      <c r="AU142" s="1"/>
      <c r="AV142" s="1"/>
      <c r="AW142" s="1"/>
      <c r="AX142"/>
    </row>
    <row r="143" spans="1:50" s="15" customFormat="1" x14ac:dyDescent="0.25">
      <c r="A143" s="11" t="s">
        <v>138</v>
      </c>
      <c r="B143" s="13">
        <v>5.5036799578665647E-2</v>
      </c>
      <c r="C143" s="13">
        <v>0.74737566547744294</v>
      </c>
      <c r="D143" s="51">
        <v>1.2771629500130525E-2</v>
      </c>
      <c r="E143" s="51">
        <v>3.8753925624737964E-2</v>
      </c>
      <c r="F143" s="13">
        <f t="shared" si="48"/>
        <v>0.72178051308014202</v>
      </c>
      <c r="G143" s="13">
        <v>0.39429425152693398</v>
      </c>
      <c r="H143" s="13">
        <v>2.3953594176524113E-2</v>
      </c>
      <c r="I143" s="13">
        <v>-8.2076335389572753E-3</v>
      </c>
      <c r="J143" s="13">
        <v>-2.2462088551019277E-2</v>
      </c>
      <c r="K143" s="13">
        <v>2.6367936841938725E-2</v>
      </c>
      <c r="L143" s="13">
        <v>0.72597292966251914</v>
      </c>
      <c r="M143" s="13">
        <v>2.7379248095212474E-3</v>
      </c>
      <c r="N143" s="14">
        <v>1816.1558143899197</v>
      </c>
      <c r="O143" s="1">
        <v>0.20500000000000002</v>
      </c>
      <c r="P143" s="36">
        <v>3</v>
      </c>
      <c r="Q143" s="11">
        <f t="shared" si="49"/>
        <v>0</v>
      </c>
      <c r="R143" s="31">
        <f t="shared" si="50"/>
        <v>0</v>
      </c>
      <c r="S143" s="31">
        <f t="shared" si="51"/>
        <v>0</v>
      </c>
      <c r="T143" s="31">
        <f t="shared" si="52"/>
        <v>0</v>
      </c>
      <c r="U143" s="31">
        <f t="shared" si="53"/>
        <v>0</v>
      </c>
      <c r="V143" s="31">
        <f t="shared" si="54"/>
        <v>0</v>
      </c>
      <c r="W143" s="31">
        <f t="shared" si="55"/>
        <v>0</v>
      </c>
      <c r="X143" s="35">
        <f t="shared" si="56"/>
        <v>0</v>
      </c>
      <c r="Y143" s="35">
        <f t="shared" si="57"/>
        <v>1</v>
      </c>
      <c r="Z143" s="35">
        <f t="shared" si="58"/>
        <v>1</v>
      </c>
      <c r="AA143" s="36">
        <f t="shared" si="59"/>
        <v>2</v>
      </c>
      <c r="AB143" s="11">
        <f t="shared" si="60"/>
        <v>1</v>
      </c>
      <c r="AC143" s="36">
        <f t="shared" si="61"/>
        <v>0</v>
      </c>
      <c r="AD143" s="36">
        <f t="shared" si="62"/>
        <v>1</v>
      </c>
      <c r="AE143">
        <f t="shared" si="63"/>
        <v>0</v>
      </c>
      <c r="AF143">
        <f t="shared" si="64"/>
        <v>0</v>
      </c>
      <c r="AG143">
        <f t="shared" si="65"/>
        <v>0</v>
      </c>
      <c r="AH143">
        <f t="shared" si="66"/>
        <v>1</v>
      </c>
      <c r="AI143">
        <f t="shared" si="67"/>
        <v>0</v>
      </c>
      <c r="AJ143">
        <f>IF(N143&lt;1803,1,0)</f>
        <v>0</v>
      </c>
      <c r="AK143">
        <f>IF(N143&gt;2983,1,0)</f>
        <v>0</v>
      </c>
      <c r="AL143">
        <f t="shared" si="68"/>
        <v>0</v>
      </c>
      <c r="AM143" s="31">
        <f t="shared" si="70"/>
        <v>8</v>
      </c>
      <c r="AN143" s="5">
        <f t="shared" si="69"/>
        <v>0</v>
      </c>
      <c r="AR143" s="1"/>
      <c r="AS143" s="14"/>
      <c r="AT143" s="14"/>
      <c r="AU143" s="1"/>
      <c r="AV143" s="1"/>
      <c r="AW143" s="1"/>
      <c r="AX143"/>
    </row>
    <row r="144" spans="1:50" x14ac:dyDescent="0.25">
      <c r="A144" t="s">
        <v>409</v>
      </c>
      <c r="B144" s="13">
        <v>5.4474303293521535E-2</v>
      </c>
      <c r="C144" s="13">
        <v>0.26302059857567833</v>
      </c>
      <c r="D144" s="51">
        <v>8.8670783376904358E-2</v>
      </c>
      <c r="E144" s="51">
        <v>5.7744748940773458E-2</v>
      </c>
      <c r="F144" s="13">
        <f t="shared" si="48"/>
        <v>0.23323976832236545</v>
      </c>
      <c r="G144" s="13">
        <v>0.59643955845095908</v>
      </c>
      <c r="H144" s="13">
        <v>6.9714937851986011E-3</v>
      </c>
      <c r="I144" s="13">
        <v>3.2916551330149063E-2</v>
      </c>
      <c r="J144" s="13">
        <v>-3.0447128819976563E-2</v>
      </c>
      <c r="K144" s="13">
        <v>4.4355111331470295E-3</v>
      </c>
      <c r="L144" s="13">
        <v>0.62922187781711192</v>
      </c>
      <c r="M144" s="13">
        <v>8.8254602253758946E-2</v>
      </c>
      <c r="N144" s="14">
        <v>1532.7268222158602</v>
      </c>
      <c r="O144" s="1">
        <v>0.22999999999999998</v>
      </c>
      <c r="P144" s="36">
        <v>1</v>
      </c>
      <c r="Q144" s="11">
        <f t="shared" si="49"/>
        <v>0</v>
      </c>
      <c r="R144" s="31">
        <f t="shared" si="50"/>
        <v>0</v>
      </c>
      <c r="S144" s="31">
        <f t="shared" si="51"/>
        <v>0</v>
      </c>
      <c r="T144" s="31">
        <f t="shared" si="52"/>
        <v>0</v>
      </c>
      <c r="U144" s="31">
        <f t="shared" si="53"/>
        <v>0</v>
      </c>
      <c r="V144" s="31">
        <f t="shared" si="54"/>
        <v>0</v>
      </c>
      <c r="W144" s="31">
        <f t="shared" si="55"/>
        <v>0</v>
      </c>
      <c r="X144" s="35">
        <f t="shared" si="56"/>
        <v>0</v>
      </c>
      <c r="Y144" s="35">
        <f t="shared" si="57"/>
        <v>0</v>
      </c>
      <c r="Z144" s="35">
        <f t="shared" si="58"/>
        <v>1</v>
      </c>
      <c r="AA144" s="36">
        <f t="shared" si="59"/>
        <v>1</v>
      </c>
      <c r="AB144" s="11">
        <f t="shared" si="60"/>
        <v>1</v>
      </c>
      <c r="AC144" s="36">
        <f t="shared" si="61"/>
        <v>0</v>
      </c>
      <c r="AD144" s="36">
        <f t="shared" si="62"/>
        <v>1</v>
      </c>
      <c r="AE144">
        <f t="shared" si="63"/>
        <v>0</v>
      </c>
      <c r="AF144">
        <f t="shared" si="64"/>
        <v>0</v>
      </c>
      <c r="AG144">
        <f t="shared" si="65"/>
        <v>0</v>
      </c>
      <c r="AH144">
        <f t="shared" si="66"/>
        <v>0</v>
      </c>
      <c r="AI144">
        <f t="shared" si="67"/>
        <v>0</v>
      </c>
      <c r="AJ144">
        <f>IF(N144&lt;1228,1,0)</f>
        <v>0</v>
      </c>
      <c r="AK144">
        <f>IF(N144&gt;1752,1,0)</f>
        <v>0</v>
      </c>
      <c r="AL144">
        <f t="shared" si="68"/>
        <v>0</v>
      </c>
      <c r="AM144" s="31">
        <f t="shared" si="70"/>
        <v>9</v>
      </c>
      <c r="AN144" s="5">
        <f t="shared" si="69"/>
        <v>0</v>
      </c>
      <c r="AS144" s="14"/>
      <c r="AT144" s="14"/>
    </row>
    <row r="145" spans="1:50" x14ac:dyDescent="0.25">
      <c r="A145" t="s">
        <v>139</v>
      </c>
      <c r="B145" s="13">
        <v>3.3577934064592897E-2</v>
      </c>
      <c r="C145" s="13">
        <v>0.2960045374338291</v>
      </c>
      <c r="D145" s="51">
        <v>5.8369044618099317E-2</v>
      </c>
      <c r="E145" s="51">
        <v>0.05</v>
      </c>
      <c r="F145" s="13">
        <f t="shared" si="48"/>
        <v>0.26800882278800103</v>
      </c>
      <c r="G145" s="13">
        <v>0.70084974599154826</v>
      </c>
      <c r="H145" s="13">
        <v>-1.6640086082662413E-2</v>
      </c>
      <c r="I145" s="13">
        <v>1.5860906372663623E-2</v>
      </c>
      <c r="J145" s="13">
        <v>-7.3670279808419462E-2</v>
      </c>
      <c r="K145" s="13">
        <v>1.4393748424502143E-2</v>
      </c>
      <c r="L145" s="13">
        <v>0.63549129483597022</v>
      </c>
      <c r="M145" s="13">
        <v>9.3103314196192291E-2</v>
      </c>
      <c r="N145" s="14">
        <v>1536.9834856651496</v>
      </c>
      <c r="O145" s="1">
        <v>0.27500000000000002</v>
      </c>
      <c r="P145" s="36">
        <v>1</v>
      </c>
      <c r="Q145" s="11">
        <f t="shared" si="49"/>
        <v>0</v>
      </c>
      <c r="R145" s="31">
        <f t="shared" si="50"/>
        <v>0</v>
      </c>
      <c r="S145" s="31">
        <f t="shared" si="51"/>
        <v>0</v>
      </c>
      <c r="T145" s="31">
        <f t="shared" si="52"/>
        <v>0</v>
      </c>
      <c r="U145" s="31">
        <f t="shared" si="53"/>
        <v>0</v>
      </c>
      <c r="V145" s="31">
        <f t="shared" si="54"/>
        <v>0</v>
      </c>
      <c r="W145" s="31">
        <f t="shared" si="55"/>
        <v>0</v>
      </c>
      <c r="X145" s="35">
        <f t="shared" si="56"/>
        <v>1</v>
      </c>
      <c r="Y145" s="35">
        <f t="shared" si="57"/>
        <v>0</v>
      </c>
      <c r="Z145" s="35">
        <f t="shared" si="58"/>
        <v>1</v>
      </c>
      <c r="AA145" s="36">
        <f t="shared" si="59"/>
        <v>2</v>
      </c>
      <c r="AB145" s="11">
        <f t="shared" si="60"/>
        <v>1</v>
      </c>
      <c r="AC145" s="36">
        <f t="shared" si="61"/>
        <v>0</v>
      </c>
      <c r="AD145" s="36">
        <f t="shared" si="62"/>
        <v>1</v>
      </c>
      <c r="AE145">
        <f t="shared" si="63"/>
        <v>0</v>
      </c>
      <c r="AF145">
        <f t="shared" si="64"/>
        <v>0</v>
      </c>
      <c r="AG145">
        <f t="shared" si="65"/>
        <v>0</v>
      </c>
      <c r="AH145">
        <f t="shared" si="66"/>
        <v>0</v>
      </c>
      <c r="AI145">
        <f t="shared" si="67"/>
        <v>0</v>
      </c>
      <c r="AJ145">
        <f>IF(N145&lt;1228,1,0)</f>
        <v>0</v>
      </c>
      <c r="AK145">
        <f>IF(N145&gt;1752,1,0)</f>
        <v>0</v>
      </c>
      <c r="AL145">
        <f t="shared" si="68"/>
        <v>1</v>
      </c>
      <c r="AM145" s="31">
        <f t="shared" si="70"/>
        <v>8</v>
      </c>
      <c r="AN145" s="5">
        <f t="shared" si="69"/>
        <v>0</v>
      </c>
      <c r="AS145" s="14"/>
      <c r="AT145" s="14"/>
    </row>
    <row r="146" spans="1:50" s="5" customFormat="1" x14ac:dyDescent="0.25">
      <c r="A146" s="11" t="s">
        <v>140</v>
      </c>
      <c r="B146" s="13">
        <v>0</v>
      </c>
      <c r="C146" s="13">
        <v>0.3063304382333577</v>
      </c>
      <c r="D146" s="51">
        <v>0.12466066001064242</v>
      </c>
      <c r="E146" s="51">
        <v>7.8104566321238855E-2</v>
      </c>
      <c r="F146" s="13">
        <f t="shared" si="48"/>
        <v>0.26661652100976763</v>
      </c>
      <c r="G146" s="13">
        <v>0.53086583965724843</v>
      </c>
      <c r="H146" s="13">
        <v>-2.983371372676883E-2</v>
      </c>
      <c r="I146" s="13">
        <v>-4.0359634411376515E-2</v>
      </c>
      <c r="J146" s="13">
        <v>9.0731170576404483E-3</v>
      </c>
      <c r="K146" s="13">
        <v>2.7131415893287155E-2</v>
      </c>
      <c r="L146" s="13">
        <v>0.60106437852763905</v>
      </c>
      <c r="M146" s="13">
        <v>2.5045866260563193E-2</v>
      </c>
      <c r="N146" s="14">
        <v>2006.3356430842177</v>
      </c>
      <c r="O146" s="1">
        <v>0.19750000000000001</v>
      </c>
      <c r="P146" s="36">
        <v>3</v>
      </c>
      <c r="Q146" s="11">
        <f t="shared" si="49"/>
        <v>0</v>
      </c>
      <c r="R146" s="31">
        <f t="shared" si="50"/>
        <v>0</v>
      </c>
      <c r="S146" s="31">
        <f t="shared" si="51"/>
        <v>0</v>
      </c>
      <c r="T146" s="31">
        <f t="shared" si="52"/>
        <v>0</v>
      </c>
      <c r="U146" s="31">
        <f t="shared" si="53"/>
        <v>0</v>
      </c>
      <c r="V146" s="31">
        <f t="shared" si="54"/>
        <v>0</v>
      </c>
      <c r="W146" s="31">
        <f t="shared" si="55"/>
        <v>0</v>
      </c>
      <c r="X146" s="35">
        <f t="shared" si="56"/>
        <v>1</v>
      </c>
      <c r="Y146" s="35">
        <f t="shared" si="57"/>
        <v>1</v>
      </c>
      <c r="Z146" s="35">
        <f t="shared" si="58"/>
        <v>0</v>
      </c>
      <c r="AA146" s="36">
        <f t="shared" si="59"/>
        <v>2</v>
      </c>
      <c r="AB146" s="11">
        <f t="shared" si="60"/>
        <v>1</v>
      </c>
      <c r="AC146" s="36">
        <f t="shared" si="61"/>
        <v>0</v>
      </c>
      <c r="AD146" s="36">
        <f t="shared" si="62"/>
        <v>1</v>
      </c>
      <c r="AE146">
        <f t="shared" si="63"/>
        <v>0</v>
      </c>
      <c r="AF146">
        <f t="shared" si="64"/>
        <v>0</v>
      </c>
      <c r="AG146">
        <f t="shared" si="65"/>
        <v>0</v>
      </c>
      <c r="AH146">
        <f t="shared" si="66"/>
        <v>0</v>
      </c>
      <c r="AI146">
        <f t="shared" si="67"/>
        <v>0</v>
      </c>
      <c r="AJ146">
        <f>IF(N146&lt;1803,1,0)</f>
        <v>0</v>
      </c>
      <c r="AK146">
        <f>IF(N146&gt;2983,1,0)</f>
        <v>0</v>
      </c>
      <c r="AL146">
        <f t="shared" si="68"/>
        <v>0</v>
      </c>
      <c r="AM146" s="31">
        <f t="shared" si="70"/>
        <v>9</v>
      </c>
      <c r="AN146" s="5">
        <f t="shared" si="69"/>
        <v>0</v>
      </c>
      <c r="AR146" s="1"/>
      <c r="AS146" s="14"/>
      <c r="AT146" s="14"/>
      <c r="AU146" s="1"/>
      <c r="AV146" s="1"/>
      <c r="AW146" s="1"/>
      <c r="AX146"/>
    </row>
    <row r="147" spans="1:50" x14ac:dyDescent="0.25">
      <c r="A147" t="s">
        <v>141</v>
      </c>
      <c r="B147" s="13">
        <v>9.1217988187270532E-2</v>
      </c>
      <c r="C147" s="13">
        <v>0.62937566743139184</v>
      </c>
      <c r="D147" s="51">
        <v>6.7854460357768778E-2</v>
      </c>
      <c r="E147" s="51">
        <v>0.19540858297609254</v>
      </c>
      <c r="F147" s="13">
        <f t="shared" si="48"/>
        <v>0.50073219459105933</v>
      </c>
      <c r="G147" s="13">
        <v>0.25315272171672254</v>
      </c>
      <c r="H147" s="13">
        <v>-2.057957938604971E-2</v>
      </c>
      <c r="I147" s="13">
        <v>-1.7395261813860585E-2</v>
      </c>
      <c r="J147" s="13">
        <v>-5.8810605325144469E-2</v>
      </c>
      <c r="K147" s="13">
        <v>3.733017224200743E-2</v>
      </c>
      <c r="L147" s="13">
        <v>0.62760354721068656</v>
      </c>
      <c r="M147" s="13">
        <v>5.0661482084282006E-2</v>
      </c>
      <c r="N147" s="14">
        <v>2881.46655600445</v>
      </c>
      <c r="O147" s="1">
        <v>0.30249999999999999</v>
      </c>
      <c r="P147" s="36">
        <v>3</v>
      </c>
      <c r="Q147" s="11">
        <f t="shared" si="49"/>
        <v>0</v>
      </c>
      <c r="R147" s="31">
        <f t="shared" si="50"/>
        <v>0</v>
      </c>
      <c r="S147" s="31">
        <f t="shared" si="51"/>
        <v>0</v>
      </c>
      <c r="T147" s="31">
        <f t="shared" si="52"/>
        <v>0</v>
      </c>
      <c r="U147" s="31">
        <f t="shared" si="53"/>
        <v>0</v>
      </c>
      <c r="V147" s="31">
        <f t="shared" si="54"/>
        <v>0</v>
      </c>
      <c r="W147" s="31">
        <f t="shared" si="55"/>
        <v>0</v>
      </c>
      <c r="X147" s="35">
        <f t="shared" si="56"/>
        <v>1</v>
      </c>
      <c r="Y147" s="35">
        <f t="shared" si="57"/>
        <v>1</v>
      </c>
      <c r="Z147" s="35">
        <f t="shared" si="58"/>
        <v>1</v>
      </c>
      <c r="AA147" s="36">
        <f t="shared" si="59"/>
        <v>3</v>
      </c>
      <c r="AB147" s="11">
        <f t="shared" si="60"/>
        <v>1</v>
      </c>
      <c r="AC147" s="36">
        <f t="shared" si="61"/>
        <v>0</v>
      </c>
      <c r="AD147" s="36">
        <f t="shared" si="62"/>
        <v>1</v>
      </c>
      <c r="AE147">
        <f t="shared" si="63"/>
        <v>0</v>
      </c>
      <c r="AF147">
        <f t="shared" si="64"/>
        <v>0</v>
      </c>
      <c r="AG147">
        <f t="shared" si="65"/>
        <v>0</v>
      </c>
      <c r="AH147">
        <f t="shared" si="66"/>
        <v>0</v>
      </c>
      <c r="AI147">
        <f t="shared" si="67"/>
        <v>0</v>
      </c>
      <c r="AJ147">
        <f>IF(N147&lt;1803,1,0)</f>
        <v>0</v>
      </c>
      <c r="AK147">
        <f>IF(N147&gt;2983,1,0)</f>
        <v>0</v>
      </c>
      <c r="AL147">
        <f t="shared" si="68"/>
        <v>1</v>
      </c>
      <c r="AM147" s="31">
        <f t="shared" si="70"/>
        <v>8</v>
      </c>
      <c r="AN147" s="5">
        <f t="shared" si="69"/>
        <v>0</v>
      </c>
      <c r="AS147" s="14"/>
      <c r="AT147" s="14"/>
    </row>
    <row r="148" spans="1:50" x14ac:dyDescent="0.25">
      <c r="A148" t="s">
        <v>142</v>
      </c>
      <c r="B148" s="13">
        <v>3.4950638987241475E-2</v>
      </c>
      <c r="C148" s="13">
        <v>0.40462209387736259</v>
      </c>
      <c r="D148" s="51">
        <v>0.26739895990295787</v>
      </c>
      <c r="E148" s="51">
        <v>2.4562743707161057E-2</v>
      </c>
      <c r="F148" s="13">
        <f t="shared" si="48"/>
        <v>0.41951604847070478</v>
      </c>
      <c r="G148" s="13">
        <v>0.32562704933978981</v>
      </c>
      <c r="H148" s="13">
        <v>3.0460931259690831E-2</v>
      </c>
      <c r="I148" s="13">
        <v>-1.0549637516885497E-2</v>
      </c>
      <c r="J148" s="13">
        <v>4.95704038246022E-3</v>
      </c>
      <c r="K148" s="13">
        <v>3.451250173139641E-3</v>
      </c>
      <c r="L148" s="13">
        <v>0.6578180690813118</v>
      </c>
      <c r="M148" s="13">
        <v>1.6592888479335263E-2</v>
      </c>
      <c r="N148" s="14">
        <v>2003.1724522704174</v>
      </c>
      <c r="O148" s="1">
        <v>0.21250000000000002</v>
      </c>
      <c r="P148" s="36">
        <v>3</v>
      </c>
      <c r="Q148" s="11">
        <f t="shared" si="49"/>
        <v>0</v>
      </c>
      <c r="R148" s="31">
        <f t="shared" si="50"/>
        <v>0</v>
      </c>
      <c r="S148" s="31">
        <f t="shared" si="51"/>
        <v>0</v>
      </c>
      <c r="T148" s="31">
        <f t="shared" si="52"/>
        <v>0</v>
      </c>
      <c r="U148" s="31">
        <f t="shared" si="53"/>
        <v>0</v>
      </c>
      <c r="V148" s="31">
        <f t="shared" si="54"/>
        <v>0</v>
      </c>
      <c r="W148" s="31">
        <f t="shared" si="55"/>
        <v>0</v>
      </c>
      <c r="X148" s="35">
        <f t="shared" si="56"/>
        <v>0</v>
      </c>
      <c r="Y148" s="35">
        <f t="shared" si="57"/>
        <v>1</v>
      </c>
      <c r="Z148" s="35">
        <f t="shared" si="58"/>
        <v>0</v>
      </c>
      <c r="AA148" s="36">
        <f t="shared" si="59"/>
        <v>1</v>
      </c>
      <c r="AB148" s="11">
        <f t="shared" si="60"/>
        <v>1</v>
      </c>
      <c r="AC148" s="36">
        <f t="shared" si="61"/>
        <v>0</v>
      </c>
      <c r="AD148" s="36">
        <f t="shared" si="62"/>
        <v>1</v>
      </c>
      <c r="AE148">
        <f t="shared" si="63"/>
        <v>0</v>
      </c>
      <c r="AF148">
        <f t="shared" si="64"/>
        <v>0</v>
      </c>
      <c r="AG148">
        <f t="shared" si="65"/>
        <v>0</v>
      </c>
      <c r="AH148">
        <f t="shared" si="66"/>
        <v>0</v>
      </c>
      <c r="AI148">
        <f t="shared" si="67"/>
        <v>0</v>
      </c>
      <c r="AJ148">
        <f>IF(N148&lt;1803,1,0)</f>
        <v>0</v>
      </c>
      <c r="AK148">
        <f>IF(N148&gt;2983,1,0)</f>
        <v>0</v>
      </c>
      <c r="AL148">
        <f t="shared" si="68"/>
        <v>0</v>
      </c>
      <c r="AM148" s="31">
        <f t="shared" si="70"/>
        <v>9</v>
      </c>
      <c r="AN148" s="5">
        <f t="shared" si="69"/>
        <v>0</v>
      </c>
      <c r="AS148" s="14"/>
      <c r="AT148" s="14"/>
    </row>
    <row r="149" spans="1:50" x14ac:dyDescent="0.25">
      <c r="A149" t="s">
        <v>143</v>
      </c>
      <c r="B149" s="13">
        <v>0.12756341724171444</v>
      </c>
      <c r="C149" s="13">
        <v>0.43784053986503374</v>
      </c>
      <c r="D149" s="51">
        <v>0.23313171707073232</v>
      </c>
      <c r="E149" s="51">
        <v>4.9347663084228943E-2</v>
      </c>
      <c r="F149" s="13">
        <f t="shared" si="48"/>
        <v>0.43127298175456136</v>
      </c>
      <c r="G149" s="13">
        <v>0.41159855185149191</v>
      </c>
      <c r="H149" s="13">
        <v>2.2302511634102282E-2</v>
      </c>
      <c r="I149" s="13">
        <v>3.5131031013312712E-2</v>
      </c>
      <c r="J149" s="13">
        <v>-2.2394401399650089E-3</v>
      </c>
      <c r="K149" s="13">
        <v>1.1514621344663835E-2</v>
      </c>
      <c r="L149" s="13">
        <v>0.53933401895398769</v>
      </c>
      <c r="M149" s="13">
        <v>3.2586276144124564E-2</v>
      </c>
      <c r="N149" s="14">
        <v>1508.0370386316858</v>
      </c>
      <c r="O149" s="1">
        <v>0.1875</v>
      </c>
      <c r="P149" s="36">
        <v>1</v>
      </c>
      <c r="Q149" s="11">
        <f t="shared" si="49"/>
        <v>0</v>
      </c>
      <c r="R149" s="31">
        <f t="shared" si="50"/>
        <v>0</v>
      </c>
      <c r="S149" s="31">
        <f t="shared" si="51"/>
        <v>0</v>
      </c>
      <c r="T149" s="31">
        <f t="shared" si="52"/>
        <v>0</v>
      </c>
      <c r="U149" s="31">
        <f t="shared" si="53"/>
        <v>0</v>
      </c>
      <c r="V149" s="31">
        <f t="shared" si="54"/>
        <v>0</v>
      </c>
      <c r="W149" s="31">
        <f t="shared" si="55"/>
        <v>0</v>
      </c>
      <c r="X149" s="35">
        <f t="shared" si="56"/>
        <v>0</v>
      </c>
      <c r="Y149" s="35">
        <f t="shared" si="57"/>
        <v>0</v>
      </c>
      <c r="Z149" s="35">
        <f t="shared" si="58"/>
        <v>1</v>
      </c>
      <c r="AA149" s="36">
        <f t="shared" si="59"/>
        <v>1</v>
      </c>
      <c r="AB149" s="11">
        <f t="shared" si="60"/>
        <v>1</v>
      </c>
      <c r="AC149" s="36">
        <f t="shared" si="61"/>
        <v>0</v>
      </c>
      <c r="AD149" s="36">
        <f t="shared" si="62"/>
        <v>1</v>
      </c>
      <c r="AE149">
        <f t="shared" si="63"/>
        <v>0</v>
      </c>
      <c r="AF149">
        <f t="shared" si="64"/>
        <v>0</v>
      </c>
      <c r="AG149">
        <f t="shared" si="65"/>
        <v>0</v>
      </c>
      <c r="AH149">
        <f t="shared" si="66"/>
        <v>0</v>
      </c>
      <c r="AI149">
        <f t="shared" si="67"/>
        <v>0</v>
      </c>
      <c r="AJ149">
        <f>IF(N149&lt;1228,1,0)</f>
        <v>0</v>
      </c>
      <c r="AK149">
        <f>IF(N149&gt;1752,1,0)</f>
        <v>0</v>
      </c>
      <c r="AL149">
        <f t="shared" si="68"/>
        <v>0</v>
      </c>
      <c r="AM149" s="31">
        <f t="shared" si="70"/>
        <v>9</v>
      </c>
      <c r="AN149" s="5">
        <f t="shared" si="69"/>
        <v>0</v>
      </c>
      <c r="AS149" s="14"/>
      <c r="AT149" s="14"/>
    </row>
    <row r="150" spans="1:50" x14ac:dyDescent="0.25">
      <c r="A150" t="s">
        <v>144</v>
      </c>
      <c r="B150" s="13">
        <v>3.7827289937381679E-2</v>
      </c>
      <c r="C150" s="13">
        <v>0.9112125347009834</v>
      </c>
      <c r="D150" s="51">
        <v>4.3899684750388183E-2</v>
      </c>
      <c r="E150" s="51">
        <v>0.28657601279819317</v>
      </c>
      <c r="F150" s="13">
        <f t="shared" si="48"/>
        <v>0.71587728791229477</v>
      </c>
      <c r="G150" s="13">
        <v>0.34416775884665796</v>
      </c>
      <c r="H150" s="13">
        <v>1.3255732829052454E-2</v>
      </c>
      <c r="I150" s="13">
        <v>-4.4066353017521091E-2</v>
      </c>
      <c r="J150" s="13">
        <v>-2.3639015668376229E-2</v>
      </c>
      <c r="K150" s="13">
        <v>-6.7002305556862563E-3</v>
      </c>
      <c r="L150" s="13">
        <v>0.53646904660127437</v>
      </c>
      <c r="M150" s="13">
        <v>-3.8984937266290249E-4</v>
      </c>
      <c r="N150" s="14">
        <v>1516.2717271425402</v>
      </c>
      <c r="O150" s="1">
        <v>0.1525</v>
      </c>
      <c r="P150" s="36">
        <v>1</v>
      </c>
      <c r="Q150" s="11">
        <f t="shared" si="49"/>
        <v>0</v>
      </c>
      <c r="R150" s="31">
        <f t="shared" si="50"/>
        <v>0</v>
      </c>
      <c r="S150" s="31">
        <f t="shared" si="51"/>
        <v>0</v>
      </c>
      <c r="T150" s="31">
        <f t="shared" si="52"/>
        <v>0</v>
      </c>
      <c r="U150" s="31">
        <f t="shared" si="53"/>
        <v>0</v>
      </c>
      <c r="V150" s="31">
        <f t="shared" si="54"/>
        <v>0</v>
      </c>
      <c r="W150" s="31">
        <f t="shared" si="55"/>
        <v>0</v>
      </c>
      <c r="X150" s="35">
        <f t="shared" si="56"/>
        <v>0</v>
      </c>
      <c r="Y150" s="35">
        <f t="shared" si="57"/>
        <v>1</v>
      </c>
      <c r="Z150" s="35">
        <f t="shared" si="58"/>
        <v>1</v>
      </c>
      <c r="AA150" s="36">
        <f t="shared" si="59"/>
        <v>2</v>
      </c>
      <c r="AB150" s="11">
        <f t="shared" si="60"/>
        <v>1</v>
      </c>
      <c r="AC150" s="36">
        <f t="shared" si="61"/>
        <v>0</v>
      </c>
      <c r="AD150" s="36">
        <f t="shared" si="62"/>
        <v>1</v>
      </c>
      <c r="AE150">
        <f t="shared" si="63"/>
        <v>0</v>
      </c>
      <c r="AF150">
        <f t="shared" si="64"/>
        <v>1</v>
      </c>
      <c r="AG150">
        <f t="shared" si="65"/>
        <v>0</v>
      </c>
      <c r="AH150">
        <f t="shared" si="66"/>
        <v>0</v>
      </c>
      <c r="AI150">
        <f t="shared" si="67"/>
        <v>1</v>
      </c>
      <c r="AJ150">
        <f>IF(N150&lt;1228,1,0)</f>
        <v>0</v>
      </c>
      <c r="AK150">
        <f>IF(N150&gt;1752,1,0)</f>
        <v>0</v>
      </c>
      <c r="AL150">
        <f t="shared" si="68"/>
        <v>0</v>
      </c>
      <c r="AM150" s="31">
        <f t="shared" si="70"/>
        <v>7</v>
      </c>
      <c r="AN150" s="5">
        <f t="shared" si="69"/>
        <v>0</v>
      </c>
      <c r="AS150" s="14"/>
      <c r="AT150" s="14"/>
    </row>
    <row r="151" spans="1:50" s="15" customFormat="1" x14ac:dyDescent="0.25">
      <c r="A151" s="11" t="s">
        <v>145</v>
      </c>
      <c r="B151" s="13">
        <v>0</v>
      </c>
      <c r="C151" s="13">
        <v>-0.8144507654798252</v>
      </c>
      <c r="D151" s="51">
        <v>0.6239594087025282</v>
      </c>
      <c r="E151" s="51">
        <v>2.7412304786170842E-2</v>
      </c>
      <c r="F151" s="13">
        <f t="shared" si="48"/>
        <v>-0.75876424978584145</v>
      </c>
      <c r="G151" s="13">
        <v>0.91373134750969787</v>
      </c>
      <c r="H151" s="13">
        <v>3.6621310167538342E-2</v>
      </c>
      <c r="I151" s="13">
        <v>-6.0102152669263241E-2</v>
      </c>
      <c r="J151" s="13">
        <v>-4.2304566520965578E-2</v>
      </c>
      <c r="K151" s="13">
        <v>-2.4120302238232257E-2</v>
      </c>
      <c r="L151" s="13">
        <v>0.75275678943234348</v>
      </c>
      <c r="M151" s="13">
        <v>1.0538100335550443E-2</v>
      </c>
      <c r="N151" s="14">
        <v>1483.0251473325436</v>
      </c>
      <c r="O151" s="1">
        <v>0.245</v>
      </c>
      <c r="P151" s="36">
        <v>2</v>
      </c>
      <c r="Q151" s="11">
        <f t="shared" si="49"/>
        <v>0</v>
      </c>
      <c r="R151" s="31">
        <f t="shared" si="50"/>
        <v>0</v>
      </c>
      <c r="S151" s="31">
        <f t="shared" si="51"/>
        <v>0</v>
      </c>
      <c r="T151" s="31">
        <f t="shared" si="52"/>
        <v>0</v>
      </c>
      <c r="U151" s="31">
        <f t="shared" si="53"/>
        <v>0</v>
      </c>
      <c r="V151" s="31">
        <f t="shared" si="54"/>
        <v>0</v>
      </c>
      <c r="W151" s="31">
        <f t="shared" si="55"/>
        <v>0</v>
      </c>
      <c r="X151" s="35">
        <f t="shared" si="56"/>
        <v>0</v>
      </c>
      <c r="Y151" s="35">
        <f t="shared" si="57"/>
        <v>1</v>
      </c>
      <c r="Z151" s="35">
        <f t="shared" si="58"/>
        <v>1</v>
      </c>
      <c r="AA151" s="36">
        <f t="shared" si="59"/>
        <v>2</v>
      </c>
      <c r="AB151" s="11">
        <f t="shared" si="60"/>
        <v>1</v>
      </c>
      <c r="AC151" s="36">
        <f t="shared" si="61"/>
        <v>0</v>
      </c>
      <c r="AD151" s="36">
        <f t="shared" si="62"/>
        <v>1</v>
      </c>
      <c r="AE151">
        <f t="shared" si="63"/>
        <v>0</v>
      </c>
      <c r="AF151">
        <f t="shared" si="64"/>
        <v>1</v>
      </c>
      <c r="AG151">
        <f t="shared" si="65"/>
        <v>0</v>
      </c>
      <c r="AH151">
        <f t="shared" si="66"/>
        <v>1</v>
      </c>
      <c r="AI151">
        <f t="shared" si="67"/>
        <v>0</v>
      </c>
      <c r="AJ151">
        <f>IF(N151&lt;1378,1,0)</f>
        <v>0</v>
      </c>
      <c r="AK151">
        <f>IF(N151&gt;2135,1,0)</f>
        <v>0</v>
      </c>
      <c r="AL151">
        <f t="shared" si="68"/>
        <v>0</v>
      </c>
      <c r="AM151" s="31">
        <f t="shared" si="70"/>
        <v>7</v>
      </c>
      <c r="AN151" s="5">
        <f t="shared" si="69"/>
        <v>0</v>
      </c>
      <c r="AR151" s="1"/>
      <c r="AS151" s="14"/>
      <c r="AT151" s="14"/>
      <c r="AU151" s="1"/>
      <c r="AV151" s="1"/>
      <c r="AW151" s="1"/>
      <c r="AX151"/>
    </row>
    <row r="152" spans="1:50" x14ac:dyDescent="0.25">
      <c r="A152" t="s">
        <v>146</v>
      </c>
      <c r="B152" s="13">
        <v>7.189533872625227E-2</v>
      </c>
      <c r="C152" s="13">
        <v>0.61479262672811064</v>
      </c>
      <c r="D152" s="51">
        <v>1.4408602150537634E-2</v>
      </c>
      <c r="E152" s="51">
        <v>8.301075268817204E-2</v>
      </c>
      <c r="F152" s="13">
        <f t="shared" si="48"/>
        <v>0.55841413210445479</v>
      </c>
      <c r="G152" s="13">
        <v>0.35219098310979946</v>
      </c>
      <c r="H152" s="13">
        <v>-8.5784511893404053E-2</v>
      </c>
      <c r="I152" s="13">
        <v>5.0404199813198491E-3</v>
      </c>
      <c r="J152" s="13">
        <v>9.3394777265745008E-3</v>
      </c>
      <c r="K152" s="13">
        <v>6.2596006144393247E-4</v>
      </c>
      <c r="L152" s="13">
        <v>0.55899912593742485</v>
      </c>
      <c r="M152" s="13">
        <v>1.3359324530188782E-2</v>
      </c>
      <c r="N152" s="14">
        <v>1424.9912376237623</v>
      </c>
      <c r="O152" s="1">
        <v>0.21749999999999997</v>
      </c>
      <c r="P152" s="36">
        <v>2</v>
      </c>
      <c r="Q152" s="11">
        <f t="shared" si="49"/>
        <v>0</v>
      </c>
      <c r="R152" s="31">
        <f t="shared" si="50"/>
        <v>0</v>
      </c>
      <c r="S152" s="31">
        <f t="shared" si="51"/>
        <v>0</v>
      </c>
      <c r="T152" s="31">
        <f t="shared" si="52"/>
        <v>0</v>
      </c>
      <c r="U152" s="31">
        <f t="shared" si="53"/>
        <v>0</v>
      </c>
      <c r="V152" s="31">
        <f t="shared" si="54"/>
        <v>0</v>
      </c>
      <c r="W152" s="31">
        <f t="shared" si="55"/>
        <v>0</v>
      </c>
      <c r="X152" s="35">
        <f t="shared" si="56"/>
        <v>1</v>
      </c>
      <c r="Y152" s="35">
        <f t="shared" si="57"/>
        <v>0</v>
      </c>
      <c r="Z152" s="35">
        <f t="shared" si="58"/>
        <v>0</v>
      </c>
      <c r="AA152" s="36">
        <f t="shared" si="59"/>
        <v>1</v>
      </c>
      <c r="AB152" s="11">
        <f t="shared" si="60"/>
        <v>1</v>
      </c>
      <c r="AC152" s="36">
        <f t="shared" si="61"/>
        <v>0</v>
      </c>
      <c r="AD152" s="36">
        <f t="shared" si="62"/>
        <v>1</v>
      </c>
      <c r="AE152">
        <f t="shared" si="63"/>
        <v>0</v>
      </c>
      <c r="AF152">
        <f t="shared" si="64"/>
        <v>0</v>
      </c>
      <c r="AG152">
        <f t="shared" si="65"/>
        <v>0</v>
      </c>
      <c r="AH152">
        <f t="shared" si="66"/>
        <v>0</v>
      </c>
      <c r="AI152">
        <f t="shared" si="67"/>
        <v>0</v>
      </c>
      <c r="AJ152">
        <f>IF(N152&lt;1378,1,0)</f>
        <v>0</v>
      </c>
      <c r="AK152">
        <f>IF(N152&gt;2135,1,0)</f>
        <v>0</v>
      </c>
      <c r="AL152">
        <f t="shared" si="68"/>
        <v>0</v>
      </c>
      <c r="AM152" s="31">
        <f t="shared" si="70"/>
        <v>9</v>
      </c>
      <c r="AN152" s="5">
        <f t="shared" si="69"/>
        <v>0</v>
      </c>
      <c r="AS152" s="14"/>
      <c r="AT152" s="14"/>
    </row>
    <row r="153" spans="1:50" x14ac:dyDescent="0.25">
      <c r="A153" t="s">
        <v>147</v>
      </c>
      <c r="B153" s="13">
        <v>5.2420517390506648E-2</v>
      </c>
      <c r="C153" s="13">
        <v>0.12122550765942287</v>
      </c>
      <c r="D153" s="51">
        <v>0.25705735660847878</v>
      </c>
      <c r="E153" s="51">
        <v>6.8186676166726037E-2</v>
      </c>
      <c r="F153" s="13">
        <f t="shared" si="48"/>
        <v>0.10434171713573212</v>
      </c>
      <c r="G153" s="13">
        <v>0.5420718335823308</v>
      </c>
      <c r="H153" s="13">
        <v>-1.1750037269437706E-2</v>
      </c>
      <c r="I153" s="13">
        <v>-5.1960010523546436E-3</v>
      </c>
      <c r="J153" s="13">
        <v>-7.4969718560741E-2</v>
      </c>
      <c r="K153" s="13">
        <v>1.2899893124332026E-2</v>
      </c>
      <c r="L153" s="13">
        <v>0.5385973663367295</v>
      </c>
      <c r="M153" s="13">
        <v>5.0566918961326854E-2</v>
      </c>
      <c r="N153" s="14">
        <v>1430.443263949624</v>
      </c>
      <c r="O153" s="1">
        <v>0.33</v>
      </c>
      <c r="P153" s="36">
        <v>1</v>
      </c>
      <c r="Q153" s="11">
        <f t="shared" si="49"/>
        <v>0</v>
      </c>
      <c r="R153" s="31">
        <f t="shared" si="50"/>
        <v>0</v>
      </c>
      <c r="S153" s="31">
        <f t="shared" si="51"/>
        <v>0</v>
      </c>
      <c r="T153" s="31">
        <f t="shared" si="52"/>
        <v>0</v>
      </c>
      <c r="U153" s="31">
        <f t="shared" si="53"/>
        <v>0</v>
      </c>
      <c r="V153" s="31">
        <f t="shared" si="54"/>
        <v>0</v>
      </c>
      <c r="W153" s="31">
        <f t="shared" si="55"/>
        <v>0</v>
      </c>
      <c r="X153" s="35">
        <f t="shared" si="56"/>
        <v>1</v>
      </c>
      <c r="Y153" s="35">
        <f t="shared" si="57"/>
        <v>1</v>
      </c>
      <c r="Z153" s="35">
        <f t="shared" si="58"/>
        <v>1</v>
      </c>
      <c r="AA153" s="36">
        <f t="shared" si="59"/>
        <v>3</v>
      </c>
      <c r="AB153" s="11">
        <f t="shared" si="60"/>
        <v>1</v>
      </c>
      <c r="AC153" s="36">
        <f t="shared" si="61"/>
        <v>0</v>
      </c>
      <c r="AD153" s="36">
        <f t="shared" si="62"/>
        <v>1</v>
      </c>
      <c r="AE153">
        <f t="shared" si="63"/>
        <v>0</v>
      </c>
      <c r="AF153">
        <f t="shared" si="64"/>
        <v>0</v>
      </c>
      <c r="AG153">
        <f t="shared" si="65"/>
        <v>0</v>
      </c>
      <c r="AH153">
        <f t="shared" si="66"/>
        <v>0</v>
      </c>
      <c r="AI153">
        <f t="shared" si="67"/>
        <v>0</v>
      </c>
      <c r="AJ153">
        <f>IF(N153&lt;1228,1,0)</f>
        <v>0</v>
      </c>
      <c r="AK153">
        <f>IF(N153&gt;1752,1,0)</f>
        <v>0</v>
      </c>
      <c r="AL153">
        <f t="shared" si="68"/>
        <v>1</v>
      </c>
      <c r="AM153" s="31">
        <f t="shared" si="70"/>
        <v>8</v>
      </c>
      <c r="AN153" s="5">
        <f t="shared" si="69"/>
        <v>0</v>
      </c>
      <c r="AS153" s="14"/>
      <c r="AT153" s="14"/>
    </row>
    <row r="154" spans="1:50" x14ac:dyDescent="0.25">
      <c r="A154" t="s">
        <v>148</v>
      </c>
      <c r="B154" s="13">
        <v>0</v>
      </c>
      <c r="C154" s="13">
        <v>0.71452708191181724</v>
      </c>
      <c r="D154" s="51">
        <v>9.3933781720115669E-2</v>
      </c>
      <c r="E154" s="51">
        <v>0.32779348214575821</v>
      </c>
      <c r="F154" s="13">
        <f t="shared" si="48"/>
        <v>0.49634369821620034</v>
      </c>
      <c r="G154" s="13">
        <v>0.4020945518655501</v>
      </c>
      <c r="H154" s="13">
        <v>-8.8967971530249106E-4</v>
      </c>
      <c r="I154" s="13">
        <v>2.6952465651487376E-2</v>
      </c>
      <c r="J154" s="13">
        <v>-2.2809240666731651E-2</v>
      </c>
      <c r="K154" s="13">
        <v>3.8693667348994376E-2</v>
      </c>
      <c r="L154" s="13">
        <v>0.63816508204584788</v>
      </c>
      <c r="M154" s="13">
        <v>6.9160131007940967E-2</v>
      </c>
      <c r="N154" s="14">
        <v>1329.9047654460094</v>
      </c>
      <c r="O154" s="1">
        <v>0.21250000000000002</v>
      </c>
      <c r="P154" s="36">
        <v>1</v>
      </c>
      <c r="Q154" s="11">
        <f t="shared" si="49"/>
        <v>0</v>
      </c>
      <c r="R154" s="31">
        <f t="shared" si="50"/>
        <v>0</v>
      </c>
      <c r="S154" s="31">
        <f t="shared" si="51"/>
        <v>0</v>
      </c>
      <c r="T154" s="31">
        <f t="shared" si="52"/>
        <v>0</v>
      </c>
      <c r="U154" s="31">
        <f t="shared" si="53"/>
        <v>0</v>
      </c>
      <c r="V154" s="31">
        <f t="shared" si="54"/>
        <v>0</v>
      </c>
      <c r="W154" s="31">
        <f t="shared" si="55"/>
        <v>0</v>
      </c>
      <c r="X154" s="35">
        <f t="shared" si="56"/>
        <v>1</v>
      </c>
      <c r="Y154" s="35">
        <f t="shared" si="57"/>
        <v>0</v>
      </c>
      <c r="Z154" s="35">
        <f t="shared" si="58"/>
        <v>1</v>
      </c>
      <c r="AA154" s="36">
        <f t="shared" si="59"/>
        <v>2</v>
      </c>
      <c r="AB154" s="11">
        <f t="shared" si="60"/>
        <v>1</v>
      </c>
      <c r="AC154" s="36">
        <f t="shared" si="61"/>
        <v>0</v>
      </c>
      <c r="AD154" s="36">
        <f t="shared" si="62"/>
        <v>1</v>
      </c>
      <c r="AE154">
        <f t="shared" si="63"/>
        <v>0</v>
      </c>
      <c r="AF154">
        <f t="shared" si="64"/>
        <v>0</v>
      </c>
      <c r="AG154">
        <f t="shared" si="65"/>
        <v>0</v>
      </c>
      <c r="AH154">
        <f t="shared" si="66"/>
        <v>0</v>
      </c>
      <c r="AI154">
        <f t="shared" si="67"/>
        <v>0</v>
      </c>
      <c r="AJ154">
        <f>IF(N154&lt;1228,1,0)</f>
        <v>0</v>
      </c>
      <c r="AK154">
        <f>IF(N154&gt;1752,1,0)</f>
        <v>0</v>
      </c>
      <c r="AL154">
        <f t="shared" si="68"/>
        <v>0</v>
      </c>
      <c r="AM154" s="31">
        <f t="shared" si="70"/>
        <v>9</v>
      </c>
      <c r="AN154" s="5">
        <f t="shared" si="69"/>
        <v>0</v>
      </c>
      <c r="AS154" s="14"/>
      <c r="AT154" s="14"/>
    </row>
    <row r="155" spans="1:50" x14ac:dyDescent="0.25">
      <c r="A155" t="s">
        <v>149</v>
      </c>
      <c r="B155" s="13">
        <v>1.0927771089231769E-2</v>
      </c>
      <c r="C155" s="13">
        <v>0.72547446451474384</v>
      </c>
      <c r="D155" s="51">
        <v>4.3804982230534098E-2</v>
      </c>
      <c r="E155" s="51">
        <v>0.53210651509415841</v>
      </c>
      <c r="F155" s="13">
        <f t="shared" si="48"/>
        <v>0.35825650181649704</v>
      </c>
      <c r="G155" s="13">
        <v>0.41624134900176529</v>
      </c>
      <c r="H155" s="13">
        <v>2.4974826270185602E-2</v>
      </c>
      <c r="I155" s="13">
        <v>2.5944901270807882E-2</v>
      </c>
      <c r="J155" s="13">
        <v>-2.9600709648622232E-2</v>
      </c>
      <c r="K155" s="13">
        <v>4.5526840651113912E-2</v>
      </c>
      <c r="L155" s="13">
        <v>0.52405285350843656</v>
      </c>
      <c r="M155" s="13">
        <v>5.1956393762183264E-2</v>
      </c>
      <c r="N155" s="14">
        <v>1888.7417769766612</v>
      </c>
      <c r="O155" s="1">
        <v>0.21250000000000002</v>
      </c>
      <c r="P155" s="36">
        <v>3</v>
      </c>
      <c r="Q155" s="11">
        <f t="shared" si="49"/>
        <v>0</v>
      </c>
      <c r="R155" s="31">
        <f t="shared" si="50"/>
        <v>0</v>
      </c>
      <c r="S155" s="31">
        <f t="shared" si="51"/>
        <v>0</v>
      </c>
      <c r="T155" s="31">
        <f t="shared" si="52"/>
        <v>0</v>
      </c>
      <c r="U155" s="31">
        <f t="shared" si="53"/>
        <v>0</v>
      </c>
      <c r="V155" s="31">
        <f t="shared" si="54"/>
        <v>0</v>
      </c>
      <c r="W155" s="31">
        <f t="shared" si="55"/>
        <v>0</v>
      </c>
      <c r="X155" s="35">
        <f t="shared" si="56"/>
        <v>0</v>
      </c>
      <c r="Y155" s="35">
        <f t="shared" si="57"/>
        <v>0</v>
      </c>
      <c r="Z155" s="35">
        <f t="shared" si="58"/>
        <v>1</v>
      </c>
      <c r="AA155" s="36">
        <f t="shared" si="59"/>
        <v>1</v>
      </c>
      <c r="AB155" s="11">
        <f t="shared" si="60"/>
        <v>1</v>
      </c>
      <c r="AC155" s="36">
        <f t="shared" si="61"/>
        <v>0</v>
      </c>
      <c r="AD155" s="36">
        <f t="shared" si="62"/>
        <v>1</v>
      </c>
      <c r="AE155">
        <f t="shared" si="63"/>
        <v>0</v>
      </c>
      <c r="AF155">
        <f t="shared" si="64"/>
        <v>0</v>
      </c>
      <c r="AG155">
        <f t="shared" si="65"/>
        <v>0</v>
      </c>
      <c r="AH155">
        <f t="shared" si="66"/>
        <v>0</v>
      </c>
      <c r="AI155">
        <f t="shared" si="67"/>
        <v>0</v>
      </c>
      <c r="AJ155">
        <f>IF(N155&lt;1803,1,0)</f>
        <v>0</v>
      </c>
      <c r="AK155">
        <f>IF(N155&gt;2983,1,0)</f>
        <v>0</v>
      </c>
      <c r="AL155">
        <f t="shared" si="68"/>
        <v>0</v>
      </c>
      <c r="AM155" s="31">
        <f t="shared" si="70"/>
        <v>9</v>
      </c>
      <c r="AN155" s="5">
        <f t="shared" si="69"/>
        <v>0</v>
      </c>
      <c r="AS155" s="14"/>
      <c r="AT155" s="14"/>
    </row>
    <row r="156" spans="1:50" x14ac:dyDescent="0.25">
      <c r="A156" t="s">
        <v>150</v>
      </c>
      <c r="B156" s="13">
        <v>4.8243921265920496E-2</v>
      </c>
      <c r="C156" s="13">
        <v>0.75966900988301211</v>
      </c>
      <c r="D156" s="51">
        <v>4.518689528157506E-2</v>
      </c>
      <c r="E156" s="51">
        <v>0.19400274960442013</v>
      </c>
      <c r="F156" s="13">
        <f t="shared" si="48"/>
        <v>0.62928951259370702</v>
      </c>
      <c r="G156" s="13">
        <v>0.44624019040267593</v>
      </c>
      <c r="H156" s="13">
        <v>2.598208132322536E-2</v>
      </c>
      <c r="I156" s="13">
        <v>0.1031002847200253</v>
      </c>
      <c r="J156" s="13">
        <v>1.4214936058727401E-2</v>
      </c>
      <c r="K156" s="13">
        <v>7.7202925994137639E-2</v>
      </c>
      <c r="L156" s="13">
        <v>0.66752660619439286</v>
      </c>
      <c r="M156" s="13">
        <v>6.1266980126418756E-2</v>
      </c>
      <c r="N156" s="14">
        <v>1449.2143883647798</v>
      </c>
      <c r="O156" s="1">
        <v>0.17250000000000001</v>
      </c>
      <c r="P156" s="36">
        <v>1</v>
      </c>
      <c r="Q156" s="11">
        <f t="shared" si="49"/>
        <v>0</v>
      </c>
      <c r="R156" s="31">
        <f t="shared" si="50"/>
        <v>0</v>
      </c>
      <c r="S156" s="31">
        <f t="shared" si="51"/>
        <v>0</v>
      </c>
      <c r="T156" s="31">
        <f t="shared" si="52"/>
        <v>0</v>
      </c>
      <c r="U156" s="31">
        <f t="shared" si="53"/>
        <v>0</v>
      </c>
      <c r="V156" s="31">
        <f t="shared" si="54"/>
        <v>0</v>
      </c>
      <c r="W156" s="31">
        <f t="shared" si="55"/>
        <v>0</v>
      </c>
      <c r="X156" s="35">
        <f t="shared" si="56"/>
        <v>0</v>
      </c>
      <c r="Y156" s="35">
        <f t="shared" si="57"/>
        <v>0</v>
      </c>
      <c r="Z156" s="35">
        <f t="shared" si="58"/>
        <v>0</v>
      </c>
      <c r="AA156" s="36">
        <f t="shared" si="59"/>
        <v>0</v>
      </c>
      <c r="AB156" s="11">
        <f t="shared" si="60"/>
        <v>0</v>
      </c>
      <c r="AC156" s="36">
        <f t="shared" si="61"/>
        <v>0</v>
      </c>
      <c r="AD156" s="36">
        <f t="shared" si="62"/>
        <v>1</v>
      </c>
      <c r="AE156">
        <f t="shared" si="63"/>
        <v>0</v>
      </c>
      <c r="AF156">
        <f t="shared" si="64"/>
        <v>0</v>
      </c>
      <c r="AG156">
        <f t="shared" si="65"/>
        <v>1</v>
      </c>
      <c r="AH156">
        <f t="shared" si="66"/>
        <v>0</v>
      </c>
      <c r="AI156">
        <f t="shared" si="67"/>
        <v>0</v>
      </c>
      <c r="AJ156">
        <f>IF(N156&lt;1228,1,0)</f>
        <v>0</v>
      </c>
      <c r="AK156">
        <f>IF(N156&gt;1752,1,0)</f>
        <v>0</v>
      </c>
      <c r="AL156">
        <f t="shared" si="68"/>
        <v>0</v>
      </c>
      <c r="AM156" s="31">
        <f t="shared" si="70"/>
        <v>9</v>
      </c>
      <c r="AN156" s="5">
        <f t="shared" si="69"/>
        <v>0</v>
      </c>
      <c r="AS156" s="14"/>
      <c r="AT156" s="14"/>
    </row>
    <row r="157" spans="1:50" x14ac:dyDescent="0.25">
      <c r="A157" t="s">
        <v>151</v>
      </c>
      <c r="B157" s="13">
        <v>6.6446727996996607E-2</v>
      </c>
      <c r="C157" s="13">
        <v>0.68270862162324775</v>
      </c>
      <c r="D157" s="51">
        <v>0.20986703567775705</v>
      </c>
      <c r="E157" s="51">
        <v>0.17439985560435595</v>
      </c>
      <c r="F157" s="13">
        <f t="shared" si="48"/>
        <v>0.5858127669815294</v>
      </c>
      <c r="G157" s="13">
        <v>0.38225141448472222</v>
      </c>
      <c r="H157" s="13">
        <v>-3.3238129684830192E-3</v>
      </c>
      <c r="I157" s="13">
        <v>6.8335146898803045E-3</v>
      </c>
      <c r="J157" s="13">
        <v>3.2248360507791348E-3</v>
      </c>
      <c r="K157" s="13">
        <v>3.48173996751098E-2</v>
      </c>
      <c r="L157" s="13">
        <v>0.59590095852123126</v>
      </c>
      <c r="M157" s="13">
        <v>4.8980596597020337E-2</v>
      </c>
      <c r="N157" s="14">
        <v>1462.7628791797524</v>
      </c>
      <c r="O157" s="1">
        <v>0.19</v>
      </c>
      <c r="P157" s="36">
        <v>1</v>
      </c>
      <c r="Q157" s="11">
        <f t="shared" si="49"/>
        <v>0</v>
      </c>
      <c r="R157" s="31">
        <f t="shared" si="50"/>
        <v>0</v>
      </c>
      <c r="S157" s="31">
        <f t="shared" si="51"/>
        <v>0</v>
      </c>
      <c r="T157" s="31">
        <f t="shared" si="52"/>
        <v>0</v>
      </c>
      <c r="U157" s="31">
        <f t="shared" si="53"/>
        <v>0</v>
      </c>
      <c r="V157" s="31">
        <f t="shared" si="54"/>
        <v>0</v>
      </c>
      <c r="W157" s="31">
        <f t="shared" si="55"/>
        <v>0</v>
      </c>
      <c r="X157" s="35">
        <f t="shared" si="56"/>
        <v>1</v>
      </c>
      <c r="Y157" s="35">
        <f t="shared" si="57"/>
        <v>0</v>
      </c>
      <c r="Z157" s="35">
        <f t="shared" si="58"/>
        <v>0</v>
      </c>
      <c r="AA157" s="36">
        <f t="shared" si="59"/>
        <v>1</v>
      </c>
      <c r="AB157" s="11">
        <f t="shared" si="60"/>
        <v>1</v>
      </c>
      <c r="AC157" s="36">
        <f t="shared" si="61"/>
        <v>0</v>
      </c>
      <c r="AD157" s="36">
        <f t="shared" si="62"/>
        <v>1</v>
      </c>
      <c r="AE157">
        <f t="shared" si="63"/>
        <v>0</v>
      </c>
      <c r="AF157">
        <f t="shared" si="64"/>
        <v>0</v>
      </c>
      <c r="AG157">
        <f t="shared" si="65"/>
        <v>0</v>
      </c>
      <c r="AH157">
        <f t="shared" si="66"/>
        <v>0</v>
      </c>
      <c r="AI157">
        <f t="shared" si="67"/>
        <v>0</v>
      </c>
      <c r="AJ157">
        <f>IF(N157&lt;1228,1,0)</f>
        <v>0</v>
      </c>
      <c r="AK157">
        <f>IF(N157&gt;1752,1,0)</f>
        <v>0</v>
      </c>
      <c r="AL157">
        <f t="shared" si="68"/>
        <v>0</v>
      </c>
      <c r="AM157" s="31">
        <f t="shared" si="70"/>
        <v>9</v>
      </c>
      <c r="AN157" s="5">
        <f t="shared" si="69"/>
        <v>0</v>
      </c>
      <c r="AS157" s="14"/>
      <c r="AT157" s="14"/>
    </row>
    <row r="158" spans="1:50" x14ac:dyDescent="0.25">
      <c r="A158" t="s">
        <v>152</v>
      </c>
      <c r="B158" s="13">
        <v>0.10403464300802703</v>
      </c>
      <c r="C158" s="13">
        <v>0.62812357605030533</v>
      </c>
      <c r="D158" s="51">
        <v>0.15827941310489382</v>
      </c>
      <c r="E158" s="51">
        <v>-2.187186731067165E-3</v>
      </c>
      <c r="F158" s="13">
        <f t="shared" si="48"/>
        <v>0.64864813633463958</v>
      </c>
      <c r="G158" s="13">
        <v>0.19442332065906209</v>
      </c>
      <c r="H158" s="13">
        <v>-4.8202812206123331E-2</v>
      </c>
      <c r="I158" s="13">
        <v>-4.9910211158585668E-2</v>
      </c>
      <c r="J158" s="13">
        <v>-3.0195327926121694E-2</v>
      </c>
      <c r="K158" s="13">
        <v>2.4976457365047541E-2</v>
      </c>
      <c r="L158" s="13">
        <v>0.6545084799101647</v>
      </c>
      <c r="M158" s="13">
        <v>5.6462236378678934E-2</v>
      </c>
      <c r="N158" s="14">
        <v>2105.4250673242695</v>
      </c>
      <c r="O158" s="1">
        <v>0.2525</v>
      </c>
      <c r="P158" s="36">
        <v>3</v>
      </c>
      <c r="Q158" s="11">
        <f t="shared" si="49"/>
        <v>0</v>
      </c>
      <c r="R158" s="31">
        <f t="shared" si="50"/>
        <v>0</v>
      </c>
      <c r="S158" s="31">
        <f t="shared" si="51"/>
        <v>0</v>
      </c>
      <c r="T158" s="31">
        <f t="shared" si="52"/>
        <v>0</v>
      </c>
      <c r="U158" s="31">
        <f t="shared" si="53"/>
        <v>0</v>
      </c>
      <c r="V158" s="31">
        <f t="shared" si="54"/>
        <v>0.5</v>
      </c>
      <c r="W158" s="31">
        <f t="shared" si="55"/>
        <v>0</v>
      </c>
      <c r="X158" s="35">
        <f t="shared" si="56"/>
        <v>1</v>
      </c>
      <c r="Y158" s="35">
        <f t="shared" si="57"/>
        <v>1</v>
      </c>
      <c r="Z158" s="35">
        <f t="shared" si="58"/>
        <v>1</v>
      </c>
      <c r="AA158" s="36">
        <f t="shared" si="59"/>
        <v>3</v>
      </c>
      <c r="AB158" s="11">
        <f t="shared" si="60"/>
        <v>1</v>
      </c>
      <c r="AC158" s="36">
        <f t="shared" si="61"/>
        <v>0</v>
      </c>
      <c r="AD158" s="36">
        <f t="shared" si="62"/>
        <v>1</v>
      </c>
      <c r="AE158">
        <f t="shared" si="63"/>
        <v>0</v>
      </c>
      <c r="AF158">
        <f t="shared" si="64"/>
        <v>0</v>
      </c>
      <c r="AG158">
        <f t="shared" si="65"/>
        <v>0</v>
      </c>
      <c r="AH158">
        <f t="shared" si="66"/>
        <v>0</v>
      </c>
      <c r="AI158">
        <f t="shared" si="67"/>
        <v>0</v>
      </c>
      <c r="AJ158">
        <f>IF(N158&lt;1803,1,0)</f>
        <v>0</v>
      </c>
      <c r="AK158">
        <f>IF(N158&gt;2983,1,0)</f>
        <v>0</v>
      </c>
      <c r="AL158">
        <f t="shared" si="68"/>
        <v>1</v>
      </c>
      <c r="AM158" s="31">
        <f t="shared" si="70"/>
        <v>7.5</v>
      </c>
      <c r="AN158" s="5">
        <f t="shared" si="69"/>
        <v>0</v>
      </c>
      <c r="AR158" s="16"/>
      <c r="AS158" s="14"/>
      <c r="AT158" s="14"/>
      <c r="AU158" s="16"/>
      <c r="AV158" s="16"/>
      <c r="AW158" s="16"/>
      <c r="AX158" s="15"/>
    </row>
    <row r="159" spans="1:50" x14ac:dyDescent="0.25">
      <c r="A159" t="s">
        <v>153</v>
      </c>
      <c r="B159" s="13">
        <v>0</v>
      </c>
      <c r="C159" s="13">
        <v>-7.7306496853915552E-2</v>
      </c>
      <c r="D159" s="51">
        <v>5.0811159123644908E-2</v>
      </c>
      <c r="E159" s="51">
        <v>5.647790159957547E-3</v>
      </c>
      <c r="F159" s="13">
        <f t="shared" si="48"/>
        <v>-7.5162610871048446E-2</v>
      </c>
      <c r="G159" s="13">
        <v>0.86456489173362383</v>
      </c>
      <c r="H159" s="13">
        <v>1.1261128471198633E-2</v>
      </c>
      <c r="I159" s="13">
        <v>-4.9978418410231941E-4</v>
      </c>
      <c r="J159" s="13">
        <v>1.4422712455462058E-2</v>
      </c>
      <c r="K159" s="13">
        <v>-3.6933325752406945E-2</v>
      </c>
      <c r="L159" s="13">
        <v>0.72683178234419787</v>
      </c>
      <c r="M159" s="13">
        <v>1.1588696132009645E-2</v>
      </c>
      <c r="N159" s="14">
        <v>1392.2549724171411</v>
      </c>
      <c r="O159" s="1">
        <v>0.20250000000000001</v>
      </c>
      <c r="P159" s="36">
        <v>1</v>
      </c>
      <c r="Q159" s="11">
        <f t="shared" si="49"/>
        <v>0</v>
      </c>
      <c r="R159" s="31">
        <f t="shared" si="50"/>
        <v>0</v>
      </c>
      <c r="S159" s="31">
        <f t="shared" si="51"/>
        <v>0</v>
      </c>
      <c r="T159" s="31">
        <f t="shared" si="52"/>
        <v>0</v>
      </c>
      <c r="U159" s="31">
        <f t="shared" si="53"/>
        <v>0</v>
      </c>
      <c r="V159" s="31">
        <f t="shared" si="54"/>
        <v>0</v>
      </c>
      <c r="W159" s="31">
        <f t="shared" si="55"/>
        <v>0</v>
      </c>
      <c r="X159" s="35">
        <f t="shared" si="56"/>
        <v>0</v>
      </c>
      <c r="Y159" s="35">
        <f t="shared" si="57"/>
        <v>1</v>
      </c>
      <c r="Z159" s="35">
        <f t="shared" si="58"/>
        <v>0</v>
      </c>
      <c r="AA159" s="36">
        <f t="shared" si="59"/>
        <v>1</v>
      </c>
      <c r="AB159" s="11">
        <f t="shared" si="60"/>
        <v>1</v>
      </c>
      <c r="AC159" s="36">
        <f t="shared" si="61"/>
        <v>0</v>
      </c>
      <c r="AD159" s="36">
        <f t="shared" si="62"/>
        <v>1</v>
      </c>
      <c r="AE159">
        <f t="shared" si="63"/>
        <v>0</v>
      </c>
      <c r="AF159">
        <f t="shared" si="64"/>
        <v>1</v>
      </c>
      <c r="AG159">
        <f t="shared" si="65"/>
        <v>0</v>
      </c>
      <c r="AH159">
        <f t="shared" si="66"/>
        <v>1</v>
      </c>
      <c r="AI159">
        <f t="shared" si="67"/>
        <v>0</v>
      </c>
      <c r="AJ159">
        <f>IF(N159&lt;1228,1,0)</f>
        <v>0</v>
      </c>
      <c r="AK159">
        <f>IF(N159&gt;1752,1,0)</f>
        <v>0</v>
      </c>
      <c r="AL159">
        <f t="shared" si="68"/>
        <v>0</v>
      </c>
      <c r="AM159" s="31">
        <f t="shared" si="70"/>
        <v>7</v>
      </c>
      <c r="AN159" s="5">
        <f t="shared" si="69"/>
        <v>0</v>
      </c>
      <c r="AS159" s="14"/>
      <c r="AT159" s="14"/>
    </row>
    <row r="160" spans="1:50" x14ac:dyDescent="0.25">
      <c r="A160" t="s">
        <v>154</v>
      </c>
      <c r="B160" s="13">
        <v>0</v>
      </c>
      <c r="C160" s="13">
        <v>0.44891355972453101</v>
      </c>
      <c r="D160" s="51">
        <v>0.27189206839230584</v>
      </c>
      <c r="E160" s="51">
        <v>1.8315127048207078E-2</v>
      </c>
      <c r="F160" s="13">
        <f t="shared" si="48"/>
        <v>0.46872001899786275</v>
      </c>
      <c r="G160" s="13">
        <v>0.34434053531118997</v>
      </c>
      <c r="H160" s="13">
        <v>7.7586973930064959E-2</v>
      </c>
      <c r="I160" s="13">
        <v>-7.6601260974603735E-4</v>
      </c>
      <c r="J160" s="13">
        <v>-1.5613868439800522E-2</v>
      </c>
      <c r="K160" s="13">
        <v>3.7283305628116839E-2</v>
      </c>
      <c r="L160" s="13">
        <v>0.64848730447996095</v>
      </c>
      <c r="M160" s="13">
        <v>-8.3657585196278688E-4</v>
      </c>
      <c r="N160" s="14">
        <v>1597.7054869310039</v>
      </c>
      <c r="O160" s="1">
        <v>0.23499999999999999</v>
      </c>
      <c r="P160" s="36">
        <v>1</v>
      </c>
      <c r="Q160" s="11">
        <f t="shared" si="49"/>
        <v>0</v>
      </c>
      <c r="R160" s="31">
        <f t="shared" si="50"/>
        <v>0</v>
      </c>
      <c r="S160" s="31">
        <f t="shared" si="51"/>
        <v>0</v>
      </c>
      <c r="T160" s="31">
        <f t="shared" si="52"/>
        <v>0</v>
      </c>
      <c r="U160" s="31">
        <f t="shared" si="53"/>
        <v>0</v>
      </c>
      <c r="V160" s="31">
        <f t="shared" si="54"/>
        <v>0</v>
      </c>
      <c r="W160" s="31">
        <f t="shared" si="55"/>
        <v>0</v>
      </c>
      <c r="X160" s="35">
        <f t="shared" si="56"/>
        <v>0</v>
      </c>
      <c r="Y160" s="35">
        <f t="shared" si="57"/>
        <v>1</v>
      </c>
      <c r="Z160" s="35">
        <f t="shared" si="58"/>
        <v>1</v>
      </c>
      <c r="AA160" s="36">
        <f t="shared" si="59"/>
        <v>2</v>
      </c>
      <c r="AB160" s="11">
        <f t="shared" si="60"/>
        <v>1</v>
      </c>
      <c r="AC160" s="36">
        <f t="shared" si="61"/>
        <v>0</v>
      </c>
      <c r="AD160" s="36">
        <f t="shared" si="62"/>
        <v>1</v>
      </c>
      <c r="AE160">
        <f t="shared" si="63"/>
        <v>0</v>
      </c>
      <c r="AF160">
        <f t="shared" si="64"/>
        <v>0</v>
      </c>
      <c r="AG160">
        <f t="shared" si="65"/>
        <v>0</v>
      </c>
      <c r="AH160">
        <f t="shared" si="66"/>
        <v>0</v>
      </c>
      <c r="AI160">
        <f t="shared" si="67"/>
        <v>1</v>
      </c>
      <c r="AJ160">
        <f>IF(N160&lt;1228,1,0)</f>
        <v>0</v>
      </c>
      <c r="AK160">
        <f>IF(N160&gt;1752,1,0)</f>
        <v>0</v>
      </c>
      <c r="AL160">
        <f t="shared" si="68"/>
        <v>0</v>
      </c>
      <c r="AM160" s="31">
        <f t="shared" si="70"/>
        <v>8</v>
      </c>
      <c r="AN160" s="5">
        <f t="shared" si="69"/>
        <v>0</v>
      </c>
      <c r="AS160" s="14"/>
      <c r="AT160" s="14"/>
    </row>
    <row r="161" spans="1:50" x14ac:dyDescent="0.25">
      <c r="A161" t="s">
        <v>155</v>
      </c>
      <c r="B161" s="13">
        <v>0</v>
      </c>
      <c r="C161" s="13">
        <v>0.22507725379551255</v>
      </c>
      <c r="D161" s="51">
        <v>5.5972054279188499E-2</v>
      </c>
      <c r="E161" s="51">
        <v>6.6330780599220748E-2</v>
      </c>
      <c r="F161" s="13">
        <f t="shared" si="48"/>
        <v>0.18536235388956065</v>
      </c>
      <c r="G161" s="13">
        <v>0.56375047963602476</v>
      </c>
      <c r="H161" s="13">
        <v>-2.8673267326732674E-3</v>
      </c>
      <c r="I161" s="13">
        <v>5.5337404452145723E-3</v>
      </c>
      <c r="J161" s="13">
        <v>6.6371086927314252E-3</v>
      </c>
      <c r="K161" s="13">
        <v>-1.6141004971113797E-2</v>
      </c>
      <c r="L161" s="13">
        <v>0.67920114003747101</v>
      </c>
      <c r="M161" s="13">
        <v>3.9904110803103923E-2</v>
      </c>
      <c r="N161" s="14">
        <v>1823.0256174969447</v>
      </c>
      <c r="O161" s="1">
        <v>0.2</v>
      </c>
      <c r="P161" s="36">
        <v>1</v>
      </c>
      <c r="Q161" s="11">
        <f t="shared" si="49"/>
        <v>0</v>
      </c>
      <c r="R161" s="31">
        <f t="shared" si="50"/>
        <v>0</v>
      </c>
      <c r="S161" s="31">
        <f t="shared" si="51"/>
        <v>0</v>
      </c>
      <c r="T161" s="31">
        <f t="shared" si="52"/>
        <v>0</v>
      </c>
      <c r="U161" s="31">
        <f t="shared" si="53"/>
        <v>0</v>
      </c>
      <c r="V161" s="31">
        <f t="shared" si="54"/>
        <v>0</v>
      </c>
      <c r="W161" s="31">
        <f t="shared" si="55"/>
        <v>0</v>
      </c>
      <c r="X161" s="35">
        <f t="shared" si="56"/>
        <v>1</v>
      </c>
      <c r="Y161" s="35">
        <f t="shared" si="57"/>
        <v>0</v>
      </c>
      <c r="Z161" s="35">
        <f t="shared" si="58"/>
        <v>0</v>
      </c>
      <c r="AA161" s="36">
        <f t="shared" si="59"/>
        <v>1</v>
      </c>
      <c r="AB161" s="11">
        <f t="shared" si="60"/>
        <v>1</v>
      </c>
      <c r="AC161" s="36">
        <f t="shared" si="61"/>
        <v>0</v>
      </c>
      <c r="AD161" s="36">
        <f t="shared" si="62"/>
        <v>1</v>
      </c>
      <c r="AE161">
        <f t="shared" si="63"/>
        <v>0</v>
      </c>
      <c r="AF161">
        <f t="shared" si="64"/>
        <v>1</v>
      </c>
      <c r="AG161">
        <f t="shared" si="65"/>
        <v>0</v>
      </c>
      <c r="AH161">
        <f t="shared" si="66"/>
        <v>0</v>
      </c>
      <c r="AI161">
        <f t="shared" si="67"/>
        <v>0</v>
      </c>
      <c r="AJ161">
        <f>IF(N161&lt;1228,1,0)</f>
        <v>0</v>
      </c>
      <c r="AK161">
        <f>IF(N161&gt;1752,1,0)</f>
        <v>1</v>
      </c>
      <c r="AL161">
        <f t="shared" si="68"/>
        <v>0</v>
      </c>
      <c r="AM161" s="31">
        <f t="shared" si="70"/>
        <v>7</v>
      </c>
      <c r="AN161" s="5">
        <f t="shared" si="69"/>
        <v>0</v>
      </c>
      <c r="AS161" s="14"/>
      <c r="AT161" s="14"/>
    </row>
    <row r="162" spans="1:50" x14ac:dyDescent="0.25">
      <c r="A162" t="s">
        <v>156</v>
      </c>
      <c r="B162" s="13">
        <v>6.746803701746297E-2</v>
      </c>
      <c r="C162" s="13">
        <v>0.47213745651033062</v>
      </c>
      <c r="D162" s="51">
        <v>3.004917491107699E-2</v>
      </c>
      <c r="E162" s="51">
        <v>0.48051468444479001</v>
      </c>
      <c r="F162" s="13">
        <f t="shared" si="48"/>
        <v>0.13938307838830688</v>
      </c>
      <c r="G162" s="13">
        <v>0.5718365924143437</v>
      </c>
      <c r="H162" s="13">
        <v>3.2793285184462229E-2</v>
      </c>
      <c r="I162" s="13">
        <v>5.5201074636890271E-3</v>
      </c>
      <c r="J162" s="13">
        <v>-3.4850045676300803E-2</v>
      </c>
      <c r="K162" s="13">
        <v>2.2415401659896209E-2</v>
      </c>
      <c r="L162" s="13">
        <v>0.53073769639802126</v>
      </c>
      <c r="M162" s="13">
        <v>2.9249058462150753E-2</v>
      </c>
      <c r="N162" s="14">
        <v>1312.0392693383881</v>
      </c>
      <c r="O162" s="1">
        <v>0.28849999999999998</v>
      </c>
      <c r="P162" s="36">
        <v>1</v>
      </c>
      <c r="Q162" s="11">
        <f t="shared" si="49"/>
        <v>0</v>
      </c>
      <c r="R162" s="31">
        <f t="shared" si="50"/>
        <v>0</v>
      </c>
      <c r="S162" s="31">
        <f t="shared" si="51"/>
        <v>0</v>
      </c>
      <c r="T162" s="31">
        <f t="shared" si="52"/>
        <v>0</v>
      </c>
      <c r="U162" s="31">
        <f t="shared" si="53"/>
        <v>0</v>
      </c>
      <c r="V162" s="31">
        <f t="shared" si="54"/>
        <v>0</v>
      </c>
      <c r="W162" s="31">
        <f t="shared" si="55"/>
        <v>0</v>
      </c>
      <c r="X162" s="35">
        <f t="shared" si="56"/>
        <v>0</v>
      </c>
      <c r="Y162" s="35">
        <f t="shared" si="57"/>
        <v>0</v>
      </c>
      <c r="Z162" s="35">
        <f t="shared" si="58"/>
        <v>1</v>
      </c>
      <c r="AA162" s="36">
        <f t="shared" si="59"/>
        <v>1</v>
      </c>
      <c r="AB162" s="11">
        <f t="shared" si="60"/>
        <v>1</v>
      </c>
      <c r="AC162" s="36">
        <f t="shared" si="61"/>
        <v>0</v>
      </c>
      <c r="AD162" s="36">
        <f t="shared" si="62"/>
        <v>1</v>
      </c>
      <c r="AE162">
        <f t="shared" si="63"/>
        <v>0</v>
      </c>
      <c r="AF162">
        <f t="shared" si="64"/>
        <v>0</v>
      </c>
      <c r="AG162">
        <f t="shared" si="65"/>
        <v>0</v>
      </c>
      <c r="AH162">
        <f t="shared" si="66"/>
        <v>0</v>
      </c>
      <c r="AI162">
        <f t="shared" si="67"/>
        <v>0</v>
      </c>
      <c r="AJ162">
        <f>IF(N162&lt;1228,1,0)</f>
        <v>0</v>
      </c>
      <c r="AK162">
        <f>IF(N162&gt;1752,1,0)</f>
        <v>0</v>
      </c>
      <c r="AL162">
        <f t="shared" si="68"/>
        <v>1</v>
      </c>
      <c r="AM162" s="31">
        <f t="shared" si="70"/>
        <v>8</v>
      </c>
      <c r="AN162" s="5">
        <f t="shared" si="69"/>
        <v>0</v>
      </c>
      <c r="AS162" s="14"/>
      <c r="AT162" s="14"/>
    </row>
    <row r="163" spans="1:50" x14ac:dyDescent="0.25">
      <c r="A163" t="s">
        <v>157</v>
      </c>
      <c r="B163" s="13">
        <v>5.8167942483538473E-2</v>
      </c>
      <c r="C163" s="13">
        <v>8.5332427777912528E-2</v>
      </c>
      <c r="D163" s="51">
        <v>3.6529458849782911E-2</v>
      </c>
      <c r="E163" s="51">
        <v>0.17716544982656995</v>
      </c>
      <c r="F163" s="13">
        <f t="shared" si="48"/>
        <v>-3.4299852038712483E-2</v>
      </c>
      <c r="G163" s="13">
        <v>0.72449335722096841</v>
      </c>
      <c r="H163" s="13">
        <v>7.1269741718456014E-3</v>
      </c>
      <c r="I163" s="13">
        <v>-7.7639306689586017E-3</v>
      </c>
      <c r="J163" s="13">
        <v>-6.0494336235961871E-2</v>
      </c>
      <c r="K163" s="13">
        <v>1.3116404298154123E-2</v>
      </c>
      <c r="L163" s="13">
        <v>0.59094868450975513</v>
      </c>
      <c r="M163" s="13">
        <v>3.5632261608425871E-2</v>
      </c>
      <c r="N163" s="14">
        <v>1560.3102843725542</v>
      </c>
      <c r="O163" s="1">
        <v>0.32750000000000001</v>
      </c>
      <c r="P163" s="36">
        <v>1</v>
      </c>
      <c r="Q163" s="11">
        <f t="shared" si="49"/>
        <v>0</v>
      </c>
      <c r="R163" s="31">
        <f t="shared" si="50"/>
        <v>0</v>
      </c>
      <c r="S163" s="31">
        <f t="shared" si="51"/>
        <v>0</v>
      </c>
      <c r="T163" s="31">
        <f t="shared" si="52"/>
        <v>0</v>
      </c>
      <c r="U163" s="31">
        <f t="shared" si="53"/>
        <v>0</v>
      </c>
      <c r="V163" s="31">
        <f t="shared" si="54"/>
        <v>0</v>
      </c>
      <c r="W163" s="31">
        <f t="shared" si="55"/>
        <v>0</v>
      </c>
      <c r="X163" s="35">
        <f t="shared" si="56"/>
        <v>0</v>
      </c>
      <c r="Y163" s="35">
        <f t="shared" si="57"/>
        <v>1</v>
      </c>
      <c r="Z163" s="35">
        <f t="shared" si="58"/>
        <v>1</v>
      </c>
      <c r="AA163" s="36">
        <f t="shared" si="59"/>
        <v>2</v>
      </c>
      <c r="AB163" s="11">
        <f t="shared" si="60"/>
        <v>1</v>
      </c>
      <c r="AC163" s="36">
        <f t="shared" si="61"/>
        <v>0</v>
      </c>
      <c r="AD163" s="36">
        <f t="shared" si="62"/>
        <v>1</v>
      </c>
      <c r="AE163">
        <f t="shared" si="63"/>
        <v>0</v>
      </c>
      <c r="AF163">
        <f t="shared" si="64"/>
        <v>0</v>
      </c>
      <c r="AG163">
        <f t="shared" si="65"/>
        <v>0</v>
      </c>
      <c r="AH163">
        <f t="shared" si="66"/>
        <v>0</v>
      </c>
      <c r="AI163">
        <f t="shared" si="67"/>
        <v>0</v>
      </c>
      <c r="AJ163">
        <f>IF(N163&lt;1228,1,0)</f>
        <v>0</v>
      </c>
      <c r="AK163">
        <f>IF(N163&gt;1752,1,0)</f>
        <v>0</v>
      </c>
      <c r="AL163">
        <f t="shared" si="68"/>
        <v>1</v>
      </c>
      <c r="AM163" s="31">
        <f t="shared" si="70"/>
        <v>8</v>
      </c>
      <c r="AN163" s="5">
        <f t="shared" si="69"/>
        <v>0</v>
      </c>
      <c r="AS163" s="14"/>
      <c r="AT163" s="14"/>
    </row>
    <row r="164" spans="1:50" x14ac:dyDescent="0.25">
      <c r="A164" t="s">
        <v>158</v>
      </c>
      <c r="B164" s="13">
        <v>0.14657668026926163</v>
      </c>
      <c r="C164" s="13">
        <v>6.864342638350919E-2</v>
      </c>
      <c r="D164" s="51">
        <v>0.19013401006188504</v>
      </c>
      <c r="E164" s="51">
        <v>2.6267752994078627E-3</v>
      </c>
      <c r="F164" s="13">
        <f t="shared" si="48"/>
        <v>8.9620764881349887E-2</v>
      </c>
      <c r="G164" s="13">
        <v>0.62367897875902478</v>
      </c>
      <c r="H164" s="13">
        <v>-1.3689387617407362E-2</v>
      </c>
      <c r="I164" s="13">
        <v>-3.8395818675243741E-2</v>
      </c>
      <c r="J164" s="13">
        <v>-5.9044566136859447E-2</v>
      </c>
      <c r="K164" s="13">
        <v>4.2700681180713233E-2</v>
      </c>
      <c r="L164" s="13">
        <v>0.69735603844465277</v>
      </c>
      <c r="M164" s="13">
        <v>0.11109755832619413</v>
      </c>
      <c r="N164" s="14">
        <v>1954.928963096884</v>
      </c>
      <c r="O164" s="1">
        <v>0.3075</v>
      </c>
      <c r="P164" s="36">
        <v>3</v>
      </c>
      <c r="Q164" s="11">
        <f t="shared" si="49"/>
        <v>0</v>
      </c>
      <c r="R164" s="31">
        <f t="shared" si="50"/>
        <v>0</v>
      </c>
      <c r="S164" s="31">
        <f t="shared" si="51"/>
        <v>0</v>
      </c>
      <c r="T164" s="31">
        <f t="shared" si="52"/>
        <v>0</v>
      </c>
      <c r="U164" s="31">
        <f t="shared" si="53"/>
        <v>0</v>
      </c>
      <c r="V164" s="31">
        <f t="shared" si="54"/>
        <v>0</v>
      </c>
      <c r="W164" s="31">
        <f t="shared" si="55"/>
        <v>0</v>
      </c>
      <c r="X164" s="35">
        <f t="shared" si="56"/>
        <v>1</v>
      </c>
      <c r="Y164" s="35">
        <f t="shared" si="57"/>
        <v>1</v>
      </c>
      <c r="Z164" s="35">
        <f t="shared" si="58"/>
        <v>1</v>
      </c>
      <c r="AA164" s="36">
        <f t="shared" si="59"/>
        <v>3</v>
      </c>
      <c r="AB164" s="11">
        <f t="shared" si="60"/>
        <v>1</v>
      </c>
      <c r="AC164" s="36">
        <f t="shared" si="61"/>
        <v>0</v>
      </c>
      <c r="AD164" s="36">
        <f t="shared" si="62"/>
        <v>1</v>
      </c>
      <c r="AE164">
        <f t="shared" si="63"/>
        <v>0</v>
      </c>
      <c r="AF164">
        <f t="shared" si="64"/>
        <v>0</v>
      </c>
      <c r="AG164">
        <f t="shared" si="65"/>
        <v>0</v>
      </c>
      <c r="AH164">
        <f t="shared" si="66"/>
        <v>0</v>
      </c>
      <c r="AI164">
        <f t="shared" si="67"/>
        <v>0</v>
      </c>
      <c r="AJ164">
        <f>IF(N164&lt;1803,1,0)</f>
        <v>0</v>
      </c>
      <c r="AK164">
        <f>IF(N164&gt;2983,1,0)</f>
        <v>0</v>
      </c>
      <c r="AL164">
        <f t="shared" si="68"/>
        <v>1</v>
      </c>
      <c r="AM164" s="31">
        <f t="shared" si="70"/>
        <v>8</v>
      </c>
      <c r="AN164" s="5">
        <f t="shared" si="69"/>
        <v>0</v>
      </c>
      <c r="AR164" s="4"/>
      <c r="AS164" s="14"/>
      <c r="AT164" s="14"/>
      <c r="AU164" s="4"/>
      <c r="AV164" s="4"/>
      <c r="AW164" s="4"/>
      <c r="AX164" s="5"/>
    </row>
    <row r="165" spans="1:50" x14ac:dyDescent="0.25">
      <c r="A165" t="s">
        <v>159</v>
      </c>
      <c r="B165" s="13">
        <v>0.16677306695707686</v>
      </c>
      <c r="C165" s="13">
        <v>0.43124885719509964</v>
      </c>
      <c r="D165" s="51">
        <v>1.2845127079904919E-2</v>
      </c>
      <c r="E165" s="51">
        <v>2.8615834704699215E-2</v>
      </c>
      <c r="F165" s="13">
        <f t="shared" si="48"/>
        <v>0.41275918815139884</v>
      </c>
      <c r="G165" s="13">
        <v>0.44162379360847198</v>
      </c>
      <c r="H165" s="13">
        <v>1.5281757402101241E-2</v>
      </c>
      <c r="I165" s="13">
        <v>4.3630697312037399E-2</v>
      </c>
      <c r="J165" s="13">
        <v>-5.6545986469189978E-2</v>
      </c>
      <c r="K165" s="13">
        <v>1.8399158895593345E-2</v>
      </c>
      <c r="L165" s="13">
        <v>0.71068289094929593</v>
      </c>
      <c r="M165" s="13">
        <v>5.2112185500244095E-2</v>
      </c>
      <c r="N165" s="14">
        <v>1298.2706899868824</v>
      </c>
      <c r="O165" s="1">
        <v>0.27</v>
      </c>
      <c r="P165" s="36">
        <v>1</v>
      </c>
      <c r="Q165" s="11">
        <f t="shared" si="49"/>
        <v>0</v>
      </c>
      <c r="R165" s="31">
        <f t="shared" si="50"/>
        <v>0</v>
      </c>
      <c r="S165" s="31">
        <f t="shared" si="51"/>
        <v>0</v>
      </c>
      <c r="T165" s="31">
        <f t="shared" si="52"/>
        <v>0</v>
      </c>
      <c r="U165" s="31">
        <f t="shared" si="53"/>
        <v>0</v>
      </c>
      <c r="V165" s="31">
        <f t="shared" si="54"/>
        <v>0</v>
      </c>
      <c r="W165" s="31">
        <f t="shared" si="55"/>
        <v>0</v>
      </c>
      <c r="X165" s="35">
        <f t="shared" si="56"/>
        <v>0</v>
      </c>
      <c r="Y165" s="35">
        <f t="shared" si="57"/>
        <v>0</v>
      </c>
      <c r="Z165" s="35">
        <f t="shared" si="58"/>
        <v>1</v>
      </c>
      <c r="AA165" s="36">
        <f t="shared" si="59"/>
        <v>1</v>
      </c>
      <c r="AB165" s="11">
        <f t="shared" si="60"/>
        <v>1</v>
      </c>
      <c r="AC165" s="36">
        <f t="shared" si="61"/>
        <v>0</v>
      </c>
      <c r="AD165" s="36">
        <f t="shared" si="62"/>
        <v>1</v>
      </c>
      <c r="AE165">
        <f t="shared" si="63"/>
        <v>0</v>
      </c>
      <c r="AF165">
        <f t="shared" si="64"/>
        <v>0</v>
      </c>
      <c r="AG165">
        <f t="shared" si="65"/>
        <v>0</v>
      </c>
      <c r="AH165">
        <f t="shared" si="66"/>
        <v>1</v>
      </c>
      <c r="AI165">
        <f t="shared" si="67"/>
        <v>0</v>
      </c>
      <c r="AJ165">
        <f>IF(N165&lt;1228,1,0)</f>
        <v>0</v>
      </c>
      <c r="AK165">
        <f>IF(N165&gt;1752,1,0)</f>
        <v>0</v>
      </c>
      <c r="AL165">
        <f t="shared" si="68"/>
        <v>1</v>
      </c>
      <c r="AM165" s="31">
        <f t="shared" si="70"/>
        <v>7</v>
      </c>
      <c r="AN165" s="5">
        <f t="shared" si="69"/>
        <v>0</v>
      </c>
      <c r="AS165" s="14"/>
      <c r="AT165" s="14"/>
    </row>
    <row r="166" spans="1:50" x14ac:dyDescent="0.25">
      <c r="A166" t="s">
        <v>160</v>
      </c>
      <c r="B166" s="13">
        <v>0.12084884966586747</v>
      </c>
      <c r="C166" s="13">
        <v>1.129396638809808</v>
      </c>
      <c r="D166" s="51">
        <v>6.6366669727859914E-2</v>
      </c>
      <c r="E166" s="51">
        <v>0.45452597422475283</v>
      </c>
      <c r="F166" s="13">
        <f t="shared" si="48"/>
        <v>0.81919245721982414</v>
      </c>
      <c r="G166" s="13">
        <v>0.24490299103878657</v>
      </c>
      <c r="H166" s="13">
        <v>-2.4446082197795305E-2</v>
      </c>
      <c r="I166" s="13">
        <v>8.2303144316044075E-4</v>
      </c>
      <c r="J166" s="13">
        <v>-5.22851807634616E-2</v>
      </c>
      <c r="K166" s="13">
        <v>4.8405118315119232E-3</v>
      </c>
      <c r="L166" s="13">
        <v>0.63946775960769742</v>
      </c>
      <c r="M166" s="13">
        <v>5.9778922833280353E-2</v>
      </c>
      <c r="N166" s="14">
        <v>1308.1615713464578</v>
      </c>
      <c r="O166" s="1">
        <v>0.22499999999999998</v>
      </c>
      <c r="P166" s="36">
        <v>1</v>
      </c>
      <c r="Q166" s="11">
        <f t="shared" si="49"/>
        <v>0</v>
      </c>
      <c r="R166" s="31">
        <f t="shared" si="50"/>
        <v>0.5</v>
      </c>
      <c r="S166" s="31">
        <f t="shared" si="51"/>
        <v>0</v>
      </c>
      <c r="T166" s="31">
        <f t="shared" si="52"/>
        <v>0</v>
      </c>
      <c r="U166" s="31">
        <f t="shared" si="53"/>
        <v>0</v>
      </c>
      <c r="V166" s="31">
        <f t="shared" si="54"/>
        <v>0</v>
      </c>
      <c r="W166" s="31">
        <f t="shared" si="55"/>
        <v>0</v>
      </c>
      <c r="X166" s="35">
        <f t="shared" si="56"/>
        <v>1</v>
      </c>
      <c r="Y166" s="35">
        <f t="shared" si="57"/>
        <v>0</v>
      </c>
      <c r="Z166" s="35">
        <f t="shared" si="58"/>
        <v>1</v>
      </c>
      <c r="AA166" s="36">
        <f t="shared" si="59"/>
        <v>2</v>
      </c>
      <c r="AB166" s="11">
        <f t="shared" si="60"/>
        <v>1</v>
      </c>
      <c r="AC166" s="36">
        <f t="shared" si="61"/>
        <v>0</v>
      </c>
      <c r="AD166" s="36">
        <f t="shared" si="62"/>
        <v>1</v>
      </c>
      <c r="AE166">
        <f t="shared" si="63"/>
        <v>0</v>
      </c>
      <c r="AF166">
        <f t="shared" si="64"/>
        <v>0</v>
      </c>
      <c r="AG166">
        <f t="shared" si="65"/>
        <v>0</v>
      </c>
      <c r="AH166">
        <f t="shared" si="66"/>
        <v>0</v>
      </c>
      <c r="AI166">
        <f t="shared" si="67"/>
        <v>0</v>
      </c>
      <c r="AJ166">
        <f>IF(N166&lt;1228,1,0)</f>
        <v>0</v>
      </c>
      <c r="AK166">
        <f>IF(N166&gt;1752,1,0)</f>
        <v>0</v>
      </c>
      <c r="AL166">
        <f t="shared" si="68"/>
        <v>0</v>
      </c>
      <c r="AM166" s="31">
        <f t="shared" si="70"/>
        <v>8.5</v>
      </c>
      <c r="AN166" s="5">
        <f t="shared" si="69"/>
        <v>0</v>
      </c>
      <c r="AS166" s="14"/>
      <c r="AT166" s="14"/>
    </row>
    <row r="167" spans="1:50" x14ac:dyDescent="0.25">
      <c r="A167" t="s">
        <v>161</v>
      </c>
      <c r="B167" s="13">
        <v>2.6055508655639974E-2</v>
      </c>
      <c r="C167" s="13">
        <v>1.034937986981592</v>
      </c>
      <c r="D167" s="51">
        <v>2.1054399438142204E-2</v>
      </c>
      <c r="E167" s="51">
        <v>0.66531800438696942</v>
      </c>
      <c r="F167" s="13">
        <f t="shared" si="48"/>
        <v>0.57174191184329048</v>
      </c>
      <c r="G167" s="13">
        <v>0.35542058802071935</v>
      </c>
      <c r="H167" s="13">
        <v>0.1232844875362768</v>
      </c>
      <c r="I167" s="13">
        <v>9.1028063545384563E-2</v>
      </c>
      <c r="J167" s="13">
        <v>4.9518807477187253E-2</v>
      </c>
      <c r="K167" s="13">
        <v>-1.9359665328182969E-2</v>
      </c>
      <c r="L167" s="13">
        <v>0.54275037035378604</v>
      </c>
      <c r="M167" s="13">
        <v>6.7086535242020087E-2</v>
      </c>
      <c r="N167" s="14">
        <v>1105.4382330144715</v>
      </c>
      <c r="O167" s="1">
        <v>0.11499999999999999</v>
      </c>
      <c r="P167" s="36">
        <v>1</v>
      </c>
      <c r="Q167" s="11">
        <f t="shared" si="49"/>
        <v>0</v>
      </c>
      <c r="R167" s="31">
        <f t="shared" si="50"/>
        <v>0.5</v>
      </c>
      <c r="S167" s="31">
        <f t="shared" si="51"/>
        <v>0</v>
      </c>
      <c r="T167" s="31">
        <f t="shared" si="52"/>
        <v>0</v>
      </c>
      <c r="U167" s="31">
        <f t="shared" si="53"/>
        <v>0</v>
      </c>
      <c r="V167" s="31">
        <f t="shared" si="54"/>
        <v>0</v>
      </c>
      <c r="W167" s="31">
        <f t="shared" si="55"/>
        <v>0</v>
      </c>
      <c r="X167" s="35">
        <f t="shared" si="56"/>
        <v>0</v>
      </c>
      <c r="Y167" s="35">
        <f t="shared" si="57"/>
        <v>0</v>
      </c>
      <c r="Z167" s="35">
        <f t="shared" si="58"/>
        <v>0</v>
      </c>
      <c r="AA167" s="36">
        <f t="shared" si="59"/>
        <v>0</v>
      </c>
      <c r="AB167" s="11">
        <f t="shared" si="60"/>
        <v>0</v>
      </c>
      <c r="AC167" s="36">
        <f t="shared" si="61"/>
        <v>0</v>
      </c>
      <c r="AD167" s="36">
        <f t="shared" si="62"/>
        <v>0</v>
      </c>
      <c r="AE167">
        <f t="shared" si="63"/>
        <v>0</v>
      </c>
      <c r="AF167">
        <f t="shared" si="64"/>
        <v>1</v>
      </c>
      <c r="AG167">
        <f t="shared" si="65"/>
        <v>0</v>
      </c>
      <c r="AH167">
        <f t="shared" si="66"/>
        <v>0</v>
      </c>
      <c r="AI167">
        <f t="shared" si="67"/>
        <v>0</v>
      </c>
      <c r="AJ167">
        <f>IF(N167&lt;1228,1,0)</f>
        <v>1</v>
      </c>
      <c r="AK167">
        <f>IF(N167&gt;1752,1,0)</f>
        <v>0</v>
      </c>
      <c r="AL167">
        <f t="shared" si="68"/>
        <v>0</v>
      </c>
      <c r="AM167" s="31">
        <f t="shared" si="70"/>
        <v>7.5</v>
      </c>
      <c r="AN167" s="5">
        <f t="shared" si="69"/>
        <v>0</v>
      </c>
      <c r="AS167" s="14"/>
      <c r="AT167" s="14"/>
    </row>
    <row r="168" spans="1:50" x14ac:dyDescent="0.25">
      <c r="A168" t="s">
        <v>162</v>
      </c>
      <c r="B168" s="13">
        <v>1.7718011039683801E-3</v>
      </c>
      <c r="C168" s="13">
        <v>0.59329498472047459</v>
      </c>
      <c r="D168" s="51">
        <v>0.21598058601474024</v>
      </c>
      <c r="E168" s="51">
        <v>0.25816406015938642</v>
      </c>
      <c r="F168" s="13">
        <f t="shared" si="48"/>
        <v>0.43849781293067291</v>
      </c>
      <c r="G168" s="13">
        <v>0.24991481725461689</v>
      </c>
      <c r="H168" s="13">
        <v>-2.108207682336085E-2</v>
      </c>
      <c r="I168" s="13">
        <v>-2.7458066543583296E-2</v>
      </c>
      <c r="J168" s="13">
        <v>-2.3668284498771647E-2</v>
      </c>
      <c r="K168" s="13">
        <v>-1.9376535442507042E-2</v>
      </c>
      <c r="L168" s="13">
        <v>0.5222612683992478</v>
      </c>
      <c r="M168" s="13">
        <v>3.3077002593066472E-2</v>
      </c>
      <c r="N168" s="14">
        <v>1677.1234057060828</v>
      </c>
      <c r="O168" s="1">
        <v>0.22999999999999998</v>
      </c>
      <c r="P168" s="36">
        <v>1</v>
      </c>
      <c r="Q168" s="11">
        <f t="shared" si="49"/>
        <v>0</v>
      </c>
      <c r="R168" s="31">
        <f t="shared" si="50"/>
        <v>0</v>
      </c>
      <c r="S168" s="31">
        <f t="shared" si="51"/>
        <v>0</v>
      </c>
      <c r="T168" s="31">
        <f t="shared" si="52"/>
        <v>0</v>
      </c>
      <c r="U168" s="31">
        <f t="shared" si="53"/>
        <v>0</v>
      </c>
      <c r="V168" s="31">
        <f t="shared" si="54"/>
        <v>0</v>
      </c>
      <c r="W168" s="31">
        <f t="shared" si="55"/>
        <v>0</v>
      </c>
      <c r="X168" s="35">
        <f t="shared" si="56"/>
        <v>1</v>
      </c>
      <c r="Y168" s="35">
        <f t="shared" si="57"/>
        <v>1</v>
      </c>
      <c r="Z168" s="35">
        <f t="shared" si="58"/>
        <v>1</v>
      </c>
      <c r="AA168" s="36">
        <f t="shared" si="59"/>
        <v>3</v>
      </c>
      <c r="AB168" s="11">
        <f t="shared" si="60"/>
        <v>1</v>
      </c>
      <c r="AC168" s="36">
        <f t="shared" si="61"/>
        <v>0</v>
      </c>
      <c r="AD168" s="36">
        <f t="shared" si="62"/>
        <v>1</v>
      </c>
      <c r="AE168">
        <f t="shared" si="63"/>
        <v>0</v>
      </c>
      <c r="AF168">
        <f t="shared" si="64"/>
        <v>1</v>
      </c>
      <c r="AG168">
        <f t="shared" si="65"/>
        <v>0</v>
      </c>
      <c r="AH168">
        <f t="shared" si="66"/>
        <v>0</v>
      </c>
      <c r="AI168">
        <f t="shared" si="67"/>
        <v>0</v>
      </c>
      <c r="AJ168">
        <f>IF(N168&lt;1228,1,0)</f>
        <v>0</v>
      </c>
      <c r="AK168">
        <f>IF(N168&gt;1752,1,0)</f>
        <v>0</v>
      </c>
      <c r="AL168">
        <f t="shared" si="68"/>
        <v>0</v>
      </c>
      <c r="AM168" s="31">
        <f t="shared" si="70"/>
        <v>8</v>
      </c>
      <c r="AN168" s="5">
        <f t="shared" si="69"/>
        <v>0</v>
      </c>
      <c r="AS168" s="14"/>
      <c r="AT168" s="14"/>
    </row>
    <row r="169" spans="1:50" x14ac:dyDescent="0.25">
      <c r="A169" t="s">
        <v>163</v>
      </c>
      <c r="B169" s="13">
        <v>5.3257770779822265E-2</v>
      </c>
      <c r="C169" s="13">
        <v>0.68749412885650252</v>
      </c>
      <c r="D169" s="51">
        <v>3.7101153651739424E-2</v>
      </c>
      <c r="E169" s="51">
        <v>0.20849977559184854</v>
      </c>
      <c r="F169" s="13">
        <f t="shared" si="48"/>
        <v>0.54599642438041718</v>
      </c>
      <c r="G169" s="13">
        <v>0.15616757254336466</v>
      </c>
      <c r="H169" s="13">
        <v>-1.7753858936589567E-2</v>
      </c>
      <c r="I169" s="13">
        <v>-2.7221431678716036E-2</v>
      </c>
      <c r="J169" s="13">
        <v>1.8760819678731028E-2</v>
      </c>
      <c r="K169" s="13">
        <v>2.2124481661902663E-2</v>
      </c>
      <c r="L169" s="13">
        <v>0.48566998175239889</v>
      </c>
      <c r="M169" s="13">
        <v>4.4244758306491334E-2</v>
      </c>
      <c r="N169" s="14">
        <v>3948.0376897798828</v>
      </c>
      <c r="O169" s="1">
        <v>0.16250000000000001</v>
      </c>
      <c r="P169" s="36">
        <v>3</v>
      </c>
      <c r="Q169" s="11">
        <f t="shared" si="49"/>
        <v>0</v>
      </c>
      <c r="R169" s="31">
        <f t="shared" si="50"/>
        <v>0</v>
      </c>
      <c r="S169" s="31">
        <f t="shared" si="51"/>
        <v>0</v>
      </c>
      <c r="T169" s="31">
        <f t="shared" si="52"/>
        <v>0</v>
      </c>
      <c r="U169" s="31">
        <f t="shared" si="53"/>
        <v>0</v>
      </c>
      <c r="V169" s="31">
        <f t="shared" si="54"/>
        <v>0.5</v>
      </c>
      <c r="W169" s="31">
        <f t="shared" si="55"/>
        <v>0</v>
      </c>
      <c r="X169" s="35">
        <f t="shared" si="56"/>
        <v>1</v>
      </c>
      <c r="Y169" s="35">
        <f t="shared" si="57"/>
        <v>1</v>
      </c>
      <c r="Z169" s="35">
        <f t="shared" si="58"/>
        <v>0</v>
      </c>
      <c r="AA169" s="36">
        <f t="shared" si="59"/>
        <v>2</v>
      </c>
      <c r="AB169" s="11">
        <f t="shared" si="60"/>
        <v>1</v>
      </c>
      <c r="AC169" s="36">
        <f t="shared" si="61"/>
        <v>0</v>
      </c>
      <c r="AD169" s="36">
        <f t="shared" si="62"/>
        <v>1</v>
      </c>
      <c r="AE169">
        <f t="shared" si="63"/>
        <v>0</v>
      </c>
      <c r="AF169">
        <f t="shared" si="64"/>
        <v>0</v>
      </c>
      <c r="AG169">
        <f t="shared" si="65"/>
        <v>0</v>
      </c>
      <c r="AH169">
        <f t="shared" si="66"/>
        <v>0</v>
      </c>
      <c r="AI169">
        <f t="shared" si="67"/>
        <v>0</v>
      </c>
      <c r="AJ169">
        <f>IF(N169&lt;1803,1,0)</f>
        <v>0</v>
      </c>
      <c r="AK169">
        <f>IF(N169&gt;2983,1,0)</f>
        <v>1</v>
      </c>
      <c r="AL169">
        <f t="shared" si="68"/>
        <v>0</v>
      </c>
      <c r="AM169" s="31">
        <f t="shared" si="70"/>
        <v>7.5</v>
      </c>
      <c r="AN169" s="5">
        <f t="shared" si="69"/>
        <v>0</v>
      </c>
      <c r="AS169" s="14"/>
      <c r="AT169" s="14"/>
    </row>
    <row r="170" spans="1:50" x14ac:dyDescent="0.25">
      <c r="A170" t="s">
        <v>164</v>
      </c>
      <c r="B170" s="13">
        <v>3.2365120819244801E-2</v>
      </c>
      <c r="C170" s="13">
        <v>0.76848524313554445</v>
      </c>
      <c r="D170" s="51">
        <v>2.2528970060346185E-2</v>
      </c>
      <c r="E170" s="51">
        <v>-7.6994116912290189E-4</v>
      </c>
      <c r="F170" s="13">
        <f t="shared" si="48"/>
        <v>0.77172767836117206</v>
      </c>
      <c r="G170" s="13">
        <v>0.4430145188983432</v>
      </c>
      <c r="H170" s="13">
        <v>-8.3677163386822531E-3</v>
      </c>
      <c r="I170" s="13">
        <v>-8.1867658358698747E-2</v>
      </c>
      <c r="J170" s="13">
        <v>-3.4907412526697094E-2</v>
      </c>
      <c r="K170" s="13">
        <v>8.2196851022526926E-2</v>
      </c>
      <c r="L170" s="13">
        <v>0.55106446690410338</v>
      </c>
      <c r="M170" s="13">
        <v>5.8422612584607653E-2</v>
      </c>
      <c r="N170" s="14">
        <v>2782.0375727639853</v>
      </c>
      <c r="O170" s="1">
        <v>0.16750000000000001</v>
      </c>
      <c r="P170" s="36">
        <v>3</v>
      </c>
      <c r="Q170" s="11">
        <f t="shared" si="49"/>
        <v>0</v>
      </c>
      <c r="R170" s="31">
        <f t="shared" si="50"/>
        <v>0</v>
      </c>
      <c r="S170" s="31">
        <f t="shared" si="51"/>
        <v>0</v>
      </c>
      <c r="T170" s="31">
        <f t="shared" si="52"/>
        <v>0</v>
      </c>
      <c r="U170" s="31">
        <f t="shared" si="53"/>
        <v>0</v>
      </c>
      <c r="V170" s="31">
        <f t="shared" si="54"/>
        <v>0</v>
      </c>
      <c r="W170" s="31">
        <f t="shared" si="55"/>
        <v>0</v>
      </c>
      <c r="X170" s="35">
        <f t="shared" si="56"/>
        <v>1</v>
      </c>
      <c r="Y170" s="35">
        <f t="shared" si="57"/>
        <v>1</v>
      </c>
      <c r="Z170" s="35">
        <f t="shared" si="58"/>
        <v>1</v>
      </c>
      <c r="AA170" s="36">
        <f t="shared" si="59"/>
        <v>3</v>
      </c>
      <c r="AB170" s="11">
        <f t="shared" si="60"/>
        <v>1</v>
      </c>
      <c r="AC170" s="36">
        <f t="shared" si="61"/>
        <v>0</v>
      </c>
      <c r="AD170" s="36">
        <f t="shared" si="62"/>
        <v>1</v>
      </c>
      <c r="AE170">
        <f t="shared" si="63"/>
        <v>0</v>
      </c>
      <c r="AF170">
        <f t="shared" si="64"/>
        <v>0</v>
      </c>
      <c r="AG170">
        <f t="shared" si="65"/>
        <v>1</v>
      </c>
      <c r="AH170">
        <f t="shared" si="66"/>
        <v>0</v>
      </c>
      <c r="AI170">
        <f t="shared" si="67"/>
        <v>0</v>
      </c>
      <c r="AJ170">
        <f>IF(N170&lt;1803,1,0)</f>
        <v>0</v>
      </c>
      <c r="AK170">
        <f>IF(N170&gt;2983,1,0)</f>
        <v>0</v>
      </c>
      <c r="AL170">
        <f t="shared" si="68"/>
        <v>0</v>
      </c>
      <c r="AM170" s="31">
        <f t="shared" si="70"/>
        <v>8</v>
      </c>
      <c r="AN170" s="5">
        <f t="shared" si="69"/>
        <v>0</v>
      </c>
      <c r="AS170" s="14"/>
      <c r="AT170" s="14"/>
    </row>
    <row r="171" spans="1:50" s="15" customFormat="1" x14ac:dyDescent="0.25">
      <c r="A171" s="11" t="s">
        <v>165</v>
      </c>
      <c r="B171" s="13">
        <v>4.4588423745427597E-2</v>
      </c>
      <c r="C171" s="13">
        <v>0.33568502883891999</v>
      </c>
      <c r="D171" s="51">
        <v>1.2020396221683525E-2</v>
      </c>
      <c r="E171" s="51">
        <v>-3.9789350497366878E-2</v>
      </c>
      <c r="F171" s="13">
        <f t="shared" si="48"/>
        <v>0.36498002173367877</v>
      </c>
      <c r="G171" s="13">
        <v>0.65910775336505123</v>
      </c>
      <c r="H171" s="13">
        <v>-0.16403171438066752</v>
      </c>
      <c r="I171" s="13">
        <v>0.14439256034823902</v>
      </c>
      <c r="J171" s="13">
        <v>-6.2526122210147953E-3</v>
      </c>
      <c r="K171" s="13">
        <v>-2.0015882303769956E-2</v>
      </c>
      <c r="L171" s="13">
        <v>0.77542815589276903</v>
      </c>
      <c r="M171" s="13">
        <v>-1.4795648912568755E-2</v>
      </c>
      <c r="N171" s="14">
        <v>1497.1497231312278</v>
      </c>
      <c r="O171" s="1">
        <v>0.185</v>
      </c>
      <c r="P171" s="36">
        <v>1</v>
      </c>
      <c r="Q171" s="11">
        <f t="shared" si="49"/>
        <v>0</v>
      </c>
      <c r="R171" s="31">
        <f t="shared" si="50"/>
        <v>0</v>
      </c>
      <c r="S171" s="31">
        <f t="shared" si="51"/>
        <v>0</v>
      </c>
      <c r="T171" s="31">
        <f t="shared" si="52"/>
        <v>0</v>
      </c>
      <c r="U171" s="31">
        <f t="shared" si="53"/>
        <v>0</v>
      </c>
      <c r="V171" s="31">
        <f t="shared" si="54"/>
        <v>0</v>
      </c>
      <c r="W171" s="31">
        <f t="shared" si="55"/>
        <v>0</v>
      </c>
      <c r="X171" s="35">
        <f t="shared" si="56"/>
        <v>1</v>
      </c>
      <c r="Y171" s="35">
        <f t="shared" si="57"/>
        <v>0</v>
      </c>
      <c r="Z171" s="35">
        <f t="shared" si="58"/>
        <v>1</v>
      </c>
      <c r="AA171" s="36">
        <f t="shared" si="59"/>
        <v>2</v>
      </c>
      <c r="AB171" s="11">
        <f t="shared" si="60"/>
        <v>1</v>
      </c>
      <c r="AC171" s="36">
        <f t="shared" si="61"/>
        <v>0</v>
      </c>
      <c r="AD171" s="36">
        <f t="shared" si="62"/>
        <v>1</v>
      </c>
      <c r="AE171">
        <f t="shared" si="63"/>
        <v>0</v>
      </c>
      <c r="AF171">
        <f t="shared" si="64"/>
        <v>1</v>
      </c>
      <c r="AG171">
        <f t="shared" si="65"/>
        <v>0</v>
      </c>
      <c r="AH171">
        <f t="shared" si="66"/>
        <v>1</v>
      </c>
      <c r="AI171">
        <f t="shared" si="67"/>
        <v>1</v>
      </c>
      <c r="AJ171">
        <f>IF(N171&lt;1228,1,0)</f>
        <v>0</v>
      </c>
      <c r="AK171">
        <f>IF(N171&gt;1752,1,0)</f>
        <v>0</v>
      </c>
      <c r="AL171">
        <f t="shared" si="68"/>
        <v>0</v>
      </c>
      <c r="AM171" s="31">
        <f t="shared" si="70"/>
        <v>6</v>
      </c>
      <c r="AN171" s="5">
        <f t="shared" si="69"/>
        <v>0</v>
      </c>
      <c r="AR171" s="1"/>
      <c r="AS171" s="14"/>
      <c r="AT171" s="14"/>
      <c r="AU171" s="1"/>
      <c r="AV171" s="1"/>
      <c r="AW171" s="1"/>
      <c r="AX171"/>
    </row>
    <row r="172" spans="1:50" x14ac:dyDescent="0.25">
      <c r="A172" t="s">
        <v>166</v>
      </c>
      <c r="B172" s="13">
        <v>4.9981340299621473E-2</v>
      </c>
      <c r="C172" s="13">
        <v>0.71627304911078649</v>
      </c>
      <c r="D172" s="51">
        <v>8.0161779154818286E-3</v>
      </c>
      <c r="E172" s="51">
        <v>0.21870857398329183</v>
      </c>
      <c r="F172" s="13">
        <f t="shared" si="48"/>
        <v>0.56413898867234002</v>
      </c>
      <c r="G172" s="13">
        <v>0.38357679799541505</v>
      </c>
      <c r="H172" s="13">
        <v>8.7565777513548576E-2</v>
      </c>
      <c r="I172" s="13">
        <v>-7.7130244503689549E-2</v>
      </c>
      <c r="J172" s="13">
        <v>-2.7885070258524339E-2</v>
      </c>
      <c r="K172" s="13">
        <v>6.3571877875452931E-2</v>
      </c>
      <c r="L172" s="13">
        <v>0.59170665624129759</v>
      </c>
      <c r="M172" s="13">
        <v>8.1802655966681043E-2</v>
      </c>
      <c r="N172" s="14">
        <v>1740.4477502768623</v>
      </c>
      <c r="O172" s="1">
        <v>0.2475</v>
      </c>
      <c r="P172" s="36">
        <v>2</v>
      </c>
      <c r="Q172" s="11">
        <f t="shared" si="49"/>
        <v>0</v>
      </c>
      <c r="R172" s="31">
        <f t="shared" si="50"/>
        <v>0</v>
      </c>
      <c r="S172" s="31">
        <f t="shared" si="51"/>
        <v>0</v>
      </c>
      <c r="T172" s="31">
        <f t="shared" si="52"/>
        <v>0</v>
      </c>
      <c r="U172" s="31">
        <f t="shared" si="53"/>
        <v>0</v>
      </c>
      <c r="V172" s="31">
        <f t="shared" si="54"/>
        <v>0</v>
      </c>
      <c r="W172" s="31">
        <f t="shared" si="55"/>
        <v>0</v>
      </c>
      <c r="X172" s="35">
        <f t="shared" si="56"/>
        <v>0</v>
      </c>
      <c r="Y172" s="35">
        <f t="shared" si="57"/>
        <v>1</v>
      </c>
      <c r="Z172" s="35">
        <f t="shared" si="58"/>
        <v>1</v>
      </c>
      <c r="AA172" s="36">
        <f t="shared" si="59"/>
        <v>2</v>
      </c>
      <c r="AB172" s="11">
        <f t="shared" si="60"/>
        <v>1</v>
      </c>
      <c r="AC172" s="36">
        <f t="shared" si="61"/>
        <v>0</v>
      </c>
      <c r="AD172" s="36">
        <f t="shared" si="62"/>
        <v>1</v>
      </c>
      <c r="AE172">
        <f t="shared" si="63"/>
        <v>0</v>
      </c>
      <c r="AF172">
        <f t="shared" si="64"/>
        <v>0</v>
      </c>
      <c r="AG172">
        <f t="shared" si="65"/>
        <v>1</v>
      </c>
      <c r="AH172">
        <f t="shared" si="66"/>
        <v>0</v>
      </c>
      <c r="AI172">
        <f t="shared" si="67"/>
        <v>0</v>
      </c>
      <c r="AJ172">
        <f>IF(N172&lt;1378,1,0)</f>
        <v>0</v>
      </c>
      <c r="AK172">
        <f>IF(N172&gt;2135,1,0)</f>
        <v>0</v>
      </c>
      <c r="AL172">
        <f t="shared" si="68"/>
        <v>0</v>
      </c>
      <c r="AM172" s="31">
        <f t="shared" si="70"/>
        <v>8</v>
      </c>
      <c r="AN172" s="5">
        <f t="shared" si="69"/>
        <v>0</v>
      </c>
      <c r="AS172" s="14"/>
      <c r="AT172" s="14"/>
    </row>
    <row r="173" spans="1:50" s="5" customFormat="1" x14ac:dyDescent="0.25">
      <c r="A173" s="11" t="s">
        <v>167</v>
      </c>
      <c r="B173" s="13">
        <v>6.3843914398079571E-2</v>
      </c>
      <c r="C173" s="13">
        <v>0.46491985923244994</v>
      </c>
      <c r="D173" s="51">
        <v>6.1934386310188966E-2</v>
      </c>
      <c r="E173" s="51">
        <v>0.29540170455493103</v>
      </c>
      <c r="F173" s="13">
        <f t="shared" si="48"/>
        <v>0.26557079240122095</v>
      </c>
      <c r="G173" s="13">
        <v>0.50106491649216001</v>
      </c>
      <c r="H173" s="13">
        <v>1.3012851957225548E-2</v>
      </c>
      <c r="I173" s="13">
        <v>4.600302767530387E-3</v>
      </c>
      <c r="J173" s="13">
        <v>1.5511116300015011E-2</v>
      </c>
      <c r="K173" s="13">
        <v>-1.4894007371949897E-2</v>
      </c>
      <c r="L173" s="13">
        <v>0.74112446352259642</v>
      </c>
      <c r="M173" s="13">
        <v>2.2812605142467295E-2</v>
      </c>
      <c r="N173" s="14">
        <v>2449.3167579371748</v>
      </c>
      <c r="O173" s="1">
        <v>0.16250000000000001</v>
      </c>
      <c r="P173" s="36">
        <v>3</v>
      </c>
      <c r="Q173" s="11">
        <f t="shared" si="49"/>
        <v>0</v>
      </c>
      <c r="R173" s="31">
        <f t="shared" si="50"/>
        <v>0</v>
      </c>
      <c r="S173" s="31">
        <f t="shared" si="51"/>
        <v>0</v>
      </c>
      <c r="T173" s="31">
        <f t="shared" si="52"/>
        <v>0</v>
      </c>
      <c r="U173" s="31">
        <f t="shared" si="53"/>
        <v>0</v>
      </c>
      <c r="V173" s="31">
        <f t="shared" si="54"/>
        <v>0</v>
      </c>
      <c r="W173" s="31">
        <f t="shared" si="55"/>
        <v>0</v>
      </c>
      <c r="X173" s="35">
        <f t="shared" si="56"/>
        <v>0</v>
      </c>
      <c r="Y173" s="35">
        <f t="shared" si="57"/>
        <v>0</v>
      </c>
      <c r="Z173" s="35">
        <f t="shared" si="58"/>
        <v>0</v>
      </c>
      <c r="AA173" s="36">
        <f t="shared" si="59"/>
        <v>0</v>
      </c>
      <c r="AB173" s="11">
        <f t="shared" si="60"/>
        <v>0</v>
      </c>
      <c r="AC173" s="36">
        <f t="shared" si="61"/>
        <v>0</v>
      </c>
      <c r="AD173" s="36">
        <f t="shared" si="62"/>
        <v>0</v>
      </c>
      <c r="AE173">
        <f t="shared" si="63"/>
        <v>0</v>
      </c>
      <c r="AF173">
        <f t="shared" si="64"/>
        <v>1</v>
      </c>
      <c r="AG173">
        <f t="shared" si="65"/>
        <v>0</v>
      </c>
      <c r="AH173">
        <f t="shared" si="66"/>
        <v>1</v>
      </c>
      <c r="AI173">
        <f t="shared" si="67"/>
        <v>0</v>
      </c>
      <c r="AJ173">
        <f>IF(N173&lt;1803,1,0)</f>
        <v>0</v>
      </c>
      <c r="AK173">
        <f>IF(N173&gt;2983,1,0)</f>
        <v>0</v>
      </c>
      <c r="AL173">
        <f t="shared" si="68"/>
        <v>0</v>
      </c>
      <c r="AM173" s="31">
        <f t="shared" si="70"/>
        <v>8</v>
      </c>
      <c r="AN173" s="5">
        <f t="shared" si="69"/>
        <v>0</v>
      </c>
      <c r="AR173" s="1"/>
      <c r="AS173" s="14"/>
      <c r="AT173" s="14"/>
      <c r="AU173" s="1"/>
      <c r="AV173" s="1"/>
      <c r="AW173" s="1"/>
      <c r="AX173"/>
    </row>
    <row r="174" spans="1:50" x14ac:dyDescent="0.25">
      <c r="A174" t="s">
        <v>168</v>
      </c>
      <c r="B174" s="13">
        <v>5.9765316255598562E-2</v>
      </c>
      <c r="C174" s="13">
        <v>0.41544860678288764</v>
      </c>
      <c r="D174" s="51">
        <v>0.39523815732856976</v>
      </c>
      <c r="E174" s="51">
        <v>6.1518000339013994E-2</v>
      </c>
      <c r="F174" s="13">
        <f t="shared" si="48"/>
        <v>0.41981458542500621</v>
      </c>
      <c r="G174" s="13">
        <v>0.49313985773057983</v>
      </c>
      <c r="H174" s="13">
        <v>1.7660232224142546E-2</v>
      </c>
      <c r="I174" s="13">
        <v>-4.6799940122205133E-2</v>
      </c>
      <c r="J174" s="13">
        <v>-2.8581487228299843E-2</v>
      </c>
      <c r="K174" s="13">
        <v>3.8725828954402617E-3</v>
      </c>
      <c r="L174" s="13">
        <v>0.64085834986398749</v>
      </c>
      <c r="M174" s="13">
        <v>4.5609982552270799E-2</v>
      </c>
      <c r="N174" s="14">
        <v>1397.3485283208299</v>
      </c>
      <c r="O174" s="1">
        <v>0.24249999999999999</v>
      </c>
      <c r="P174" s="36">
        <v>1</v>
      </c>
      <c r="Q174" s="11">
        <f t="shared" si="49"/>
        <v>0</v>
      </c>
      <c r="R174" s="31">
        <f t="shared" si="50"/>
        <v>0</v>
      </c>
      <c r="S174" s="31">
        <f t="shared" si="51"/>
        <v>0</v>
      </c>
      <c r="T174" s="31">
        <f t="shared" si="52"/>
        <v>0</v>
      </c>
      <c r="U174" s="31">
        <f t="shared" si="53"/>
        <v>0</v>
      </c>
      <c r="V174" s="31">
        <f t="shared" si="54"/>
        <v>0</v>
      </c>
      <c r="W174" s="31">
        <f t="shared" si="55"/>
        <v>0</v>
      </c>
      <c r="X174" s="35">
        <f t="shared" si="56"/>
        <v>0</v>
      </c>
      <c r="Y174" s="35">
        <f t="shared" si="57"/>
        <v>1</v>
      </c>
      <c r="Z174" s="35">
        <f t="shared" si="58"/>
        <v>1</v>
      </c>
      <c r="AA174" s="36">
        <f t="shared" si="59"/>
        <v>2</v>
      </c>
      <c r="AB174" s="11">
        <f t="shared" si="60"/>
        <v>1</v>
      </c>
      <c r="AC174" s="36">
        <f t="shared" si="61"/>
        <v>0</v>
      </c>
      <c r="AD174" s="36">
        <f t="shared" si="62"/>
        <v>1</v>
      </c>
      <c r="AE174">
        <f t="shared" si="63"/>
        <v>0</v>
      </c>
      <c r="AF174">
        <f t="shared" si="64"/>
        <v>0</v>
      </c>
      <c r="AG174">
        <f t="shared" si="65"/>
        <v>0</v>
      </c>
      <c r="AH174">
        <f t="shared" si="66"/>
        <v>0</v>
      </c>
      <c r="AI174">
        <f t="shared" si="67"/>
        <v>0</v>
      </c>
      <c r="AJ174">
        <f t="shared" ref="AJ174:AJ180" si="71">IF(N174&lt;1228,1,0)</f>
        <v>0</v>
      </c>
      <c r="AK174">
        <f t="shared" ref="AK174:AK180" si="72">IF(N174&gt;1752,1,0)</f>
        <v>0</v>
      </c>
      <c r="AL174">
        <f t="shared" si="68"/>
        <v>0</v>
      </c>
      <c r="AM174" s="31">
        <f t="shared" si="70"/>
        <v>9</v>
      </c>
      <c r="AN174" s="5">
        <f t="shared" si="69"/>
        <v>0</v>
      </c>
      <c r="AS174" s="14"/>
      <c r="AT174" s="14"/>
    </row>
    <row r="175" spans="1:50" x14ac:dyDescent="0.25">
      <c r="A175" t="s">
        <v>169</v>
      </c>
      <c r="B175" s="13">
        <v>0</v>
      </c>
      <c r="C175" s="13">
        <v>8.579515301609765E-2</v>
      </c>
      <c r="D175" s="51">
        <v>2.188701091938311E-2</v>
      </c>
      <c r="E175" s="51">
        <v>0.1377386102310921</v>
      </c>
      <c r="F175" s="13">
        <f t="shared" si="48"/>
        <v>-7.9954328353408488E-3</v>
      </c>
      <c r="G175" s="13">
        <v>0.72132723057147319</v>
      </c>
      <c r="H175" s="13">
        <v>-7.7319951940066439E-2</v>
      </c>
      <c r="I175" s="13">
        <v>0.12094540444019515</v>
      </c>
      <c r="J175" s="13">
        <v>6.1753212292748822E-3</v>
      </c>
      <c r="K175" s="13">
        <v>0.12194249232105238</v>
      </c>
      <c r="L175" s="13">
        <v>0.64761115846877548</v>
      </c>
      <c r="M175" s="13">
        <v>3.1739443870174612E-2</v>
      </c>
      <c r="N175" s="14">
        <v>1412.4063182658376</v>
      </c>
      <c r="O175" s="1">
        <v>0.18</v>
      </c>
      <c r="P175" s="36">
        <v>1</v>
      </c>
      <c r="Q175" s="11">
        <f t="shared" si="49"/>
        <v>0</v>
      </c>
      <c r="R175" s="31">
        <f t="shared" si="50"/>
        <v>0</v>
      </c>
      <c r="S175" s="31">
        <f t="shared" si="51"/>
        <v>0</v>
      </c>
      <c r="T175" s="31">
        <f t="shared" si="52"/>
        <v>0</v>
      </c>
      <c r="U175" s="31">
        <f t="shared" si="53"/>
        <v>0</v>
      </c>
      <c r="V175" s="31">
        <f t="shared" si="54"/>
        <v>0</v>
      </c>
      <c r="W175" s="31">
        <f t="shared" si="55"/>
        <v>0</v>
      </c>
      <c r="X175" s="35">
        <f t="shared" si="56"/>
        <v>1</v>
      </c>
      <c r="Y175" s="35">
        <f t="shared" si="57"/>
        <v>0</v>
      </c>
      <c r="Z175" s="35">
        <f t="shared" si="58"/>
        <v>0</v>
      </c>
      <c r="AA175" s="36">
        <f t="shared" si="59"/>
        <v>1</v>
      </c>
      <c r="AB175" s="11">
        <f t="shared" si="60"/>
        <v>1</v>
      </c>
      <c r="AC175" s="36">
        <f t="shared" si="61"/>
        <v>0</v>
      </c>
      <c r="AD175" s="36">
        <f t="shared" si="62"/>
        <v>1</v>
      </c>
      <c r="AE175">
        <f t="shared" si="63"/>
        <v>0</v>
      </c>
      <c r="AF175">
        <f t="shared" si="64"/>
        <v>0</v>
      </c>
      <c r="AG175">
        <f t="shared" si="65"/>
        <v>1</v>
      </c>
      <c r="AH175">
        <f t="shared" si="66"/>
        <v>0</v>
      </c>
      <c r="AI175">
        <f t="shared" si="67"/>
        <v>0</v>
      </c>
      <c r="AJ175">
        <f t="shared" si="71"/>
        <v>0</v>
      </c>
      <c r="AK175">
        <f t="shared" si="72"/>
        <v>0</v>
      </c>
      <c r="AL175">
        <f t="shared" si="68"/>
        <v>0</v>
      </c>
      <c r="AM175" s="31">
        <f t="shared" si="70"/>
        <v>8</v>
      </c>
      <c r="AN175" s="5">
        <f t="shared" si="69"/>
        <v>0</v>
      </c>
      <c r="AS175" s="14"/>
      <c r="AT175" s="14"/>
    </row>
    <row r="176" spans="1:50" x14ac:dyDescent="0.25">
      <c r="A176" t="s">
        <v>170</v>
      </c>
      <c r="B176" s="13">
        <v>2.8382096436364697E-2</v>
      </c>
      <c r="C176" s="13">
        <v>0.42192521243514342</v>
      </c>
      <c r="D176" s="51">
        <v>6.231430873041309E-2</v>
      </c>
      <c r="E176" s="51">
        <v>0.1160965637911769</v>
      </c>
      <c r="F176" s="13">
        <f t="shared" si="48"/>
        <v>0.34813533482896913</v>
      </c>
      <c r="G176" s="13">
        <v>0.43947366500514512</v>
      </c>
      <c r="H176" s="13">
        <v>2.1107742105314471E-2</v>
      </c>
      <c r="I176" s="13">
        <v>2.1092046249434226E-2</v>
      </c>
      <c r="J176" s="13">
        <v>-1.7150727173508189E-3</v>
      </c>
      <c r="K176" s="13">
        <v>-2.6445035384202276E-2</v>
      </c>
      <c r="L176" s="13">
        <v>0.55351716047505706</v>
      </c>
      <c r="M176" s="13">
        <v>3.7295049699316477E-2</v>
      </c>
      <c r="N176" s="14">
        <v>1922.9948572414387</v>
      </c>
      <c r="O176" s="1">
        <v>0.14749999999999999</v>
      </c>
      <c r="P176" s="36">
        <v>1</v>
      </c>
      <c r="Q176" s="11">
        <f t="shared" si="49"/>
        <v>0</v>
      </c>
      <c r="R176" s="31">
        <f t="shared" si="50"/>
        <v>0</v>
      </c>
      <c r="S176" s="31">
        <f t="shared" si="51"/>
        <v>0</v>
      </c>
      <c r="T176" s="31">
        <f t="shared" si="52"/>
        <v>0</v>
      </c>
      <c r="U176" s="31">
        <f t="shared" si="53"/>
        <v>0</v>
      </c>
      <c r="V176" s="31">
        <f t="shared" si="54"/>
        <v>0</v>
      </c>
      <c r="W176" s="31">
        <f t="shared" si="55"/>
        <v>0</v>
      </c>
      <c r="X176" s="35">
        <f t="shared" si="56"/>
        <v>0</v>
      </c>
      <c r="Y176" s="35">
        <f t="shared" si="57"/>
        <v>0</v>
      </c>
      <c r="Z176" s="35">
        <f t="shared" si="58"/>
        <v>1</v>
      </c>
      <c r="AA176" s="36">
        <f t="shared" si="59"/>
        <v>1</v>
      </c>
      <c r="AB176" s="11">
        <f t="shared" si="60"/>
        <v>1</v>
      </c>
      <c r="AC176" s="36">
        <f t="shared" si="61"/>
        <v>0</v>
      </c>
      <c r="AD176" s="36">
        <f t="shared" si="62"/>
        <v>1</v>
      </c>
      <c r="AE176">
        <f t="shared" si="63"/>
        <v>0</v>
      </c>
      <c r="AF176">
        <f t="shared" si="64"/>
        <v>1</v>
      </c>
      <c r="AG176">
        <f t="shared" si="65"/>
        <v>0</v>
      </c>
      <c r="AH176">
        <f t="shared" si="66"/>
        <v>0</v>
      </c>
      <c r="AI176">
        <f t="shared" si="67"/>
        <v>0</v>
      </c>
      <c r="AJ176">
        <f t="shared" si="71"/>
        <v>0</v>
      </c>
      <c r="AK176">
        <f t="shared" si="72"/>
        <v>1</v>
      </c>
      <c r="AL176">
        <f t="shared" si="68"/>
        <v>0</v>
      </c>
      <c r="AM176" s="31">
        <f t="shared" si="70"/>
        <v>7</v>
      </c>
      <c r="AN176" s="5">
        <f t="shared" si="69"/>
        <v>0</v>
      </c>
      <c r="AS176" s="14"/>
      <c r="AT176" s="14"/>
    </row>
    <row r="177" spans="1:50" x14ac:dyDescent="0.25">
      <c r="A177" t="s">
        <v>171</v>
      </c>
      <c r="B177" s="13">
        <v>0</v>
      </c>
      <c r="C177" s="13">
        <v>1.0206305955624757</v>
      </c>
      <c r="D177" s="51">
        <v>0.14251865892666746</v>
      </c>
      <c r="E177" s="51">
        <v>0</v>
      </c>
      <c r="F177" s="13">
        <f t="shared" si="48"/>
        <v>1.0377328346336758</v>
      </c>
      <c r="G177" s="13">
        <v>0.29707755339347197</v>
      </c>
      <c r="H177" s="13">
        <v>-0.22120637111149444</v>
      </c>
      <c r="I177" s="13">
        <v>-4.3688939459332207E-2</v>
      </c>
      <c r="J177" s="13">
        <v>-4.1819689610235751E-2</v>
      </c>
      <c r="K177" s="13">
        <v>2.5005500363870226E-2</v>
      </c>
      <c r="L177" s="13">
        <v>0.61038048255953903</v>
      </c>
      <c r="M177" s="13">
        <v>6.6432268526317326E-2</v>
      </c>
      <c r="N177" s="14">
        <v>1538.3382001230987</v>
      </c>
      <c r="O177" s="1">
        <v>0.19750000000000001</v>
      </c>
      <c r="P177" s="36">
        <v>1</v>
      </c>
      <c r="Q177" s="11">
        <f t="shared" si="49"/>
        <v>0</v>
      </c>
      <c r="R177" s="31">
        <f t="shared" si="50"/>
        <v>0.5</v>
      </c>
      <c r="S177" s="31">
        <f t="shared" si="51"/>
        <v>0</v>
      </c>
      <c r="T177" s="31">
        <f t="shared" si="52"/>
        <v>0.5</v>
      </c>
      <c r="U177" s="31">
        <f t="shared" si="53"/>
        <v>0</v>
      </c>
      <c r="V177" s="31">
        <f t="shared" si="54"/>
        <v>0</v>
      </c>
      <c r="W177" s="31">
        <f t="shared" si="55"/>
        <v>0</v>
      </c>
      <c r="X177" s="35">
        <f t="shared" si="56"/>
        <v>1</v>
      </c>
      <c r="Y177" s="35">
        <f t="shared" si="57"/>
        <v>1</v>
      </c>
      <c r="Z177" s="35">
        <f t="shared" si="58"/>
        <v>1</v>
      </c>
      <c r="AA177" s="36">
        <f t="shared" si="59"/>
        <v>3</v>
      </c>
      <c r="AB177" s="11">
        <f t="shared" si="60"/>
        <v>1</v>
      </c>
      <c r="AC177" s="36">
        <f t="shared" si="61"/>
        <v>0</v>
      </c>
      <c r="AD177" s="36">
        <f t="shared" si="62"/>
        <v>1</v>
      </c>
      <c r="AE177">
        <f t="shared" si="63"/>
        <v>0</v>
      </c>
      <c r="AF177">
        <f t="shared" si="64"/>
        <v>0</v>
      </c>
      <c r="AG177">
        <f t="shared" si="65"/>
        <v>0</v>
      </c>
      <c r="AH177">
        <f t="shared" si="66"/>
        <v>0</v>
      </c>
      <c r="AI177">
        <f t="shared" si="67"/>
        <v>0</v>
      </c>
      <c r="AJ177">
        <f t="shared" si="71"/>
        <v>0</v>
      </c>
      <c r="AK177">
        <f t="shared" si="72"/>
        <v>0</v>
      </c>
      <c r="AL177">
        <f t="shared" si="68"/>
        <v>0</v>
      </c>
      <c r="AM177" s="31">
        <f t="shared" si="70"/>
        <v>8</v>
      </c>
      <c r="AN177" s="5">
        <f t="shared" si="69"/>
        <v>0</v>
      </c>
      <c r="AS177" s="14"/>
      <c r="AT177" s="14"/>
    </row>
    <row r="178" spans="1:50" x14ac:dyDescent="0.25">
      <c r="A178" t="s">
        <v>172</v>
      </c>
      <c r="B178" s="13">
        <v>0.1335882642709838</v>
      </c>
      <c r="C178" s="13">
        <v>0.28932305670072295</v>
      </c>
      <c r="D178" s="51">
        <v>5.2530322040987038E-2</v>
      </c>
      <c r="E178" s="51">
        <v>0.15094700364461971</v>
      </c>
      <c r="F178" s="13">
        <f t="shared" si="48"/>
        <v>0.18996379279440762</v>
      </c>
      <c r="G178" s="13">
        <v>0.61782902372026616</v>
      </c>
      <c r="H178" s="13">
        <v>-1.9458883113421298E-3</v>
      </c>
      <c r="I178" s="13">
        <v>-1.860922961539363E-2</v>
      </c>
      <c r="J178" s="13">
        <v>-3.569337396188086E-2</v>
      </c>
      <c r="K178" s="13">
        <v>1.7643544243293303E-2</v>
      </c>
      <c r="L178" s="13">
        <v>0.59315785499896556</v>
      </c>
      <c r="M178" s="13">
        <v>5.3219632895560975E-2</v>
      </c>
      <c r="N178" s="14">
        <v>1651.0895061654851</v>
      </c>
      <c r="O178" s="1">
        <v>0.26250000000000001</v>
      </c>
      <c r="P178" s="36">
        <v>1</v>
      </c>
      <c r="Q178" s="11">
        <f t="shared" si="49"/>
        <v>0</v>
      </c>
      <c r="R178" s="31">
        <f t="shared" si="50"/>
        <v>0</v>
      </c>
      <c r="S178" s="31">
        <f t="shared" si="51"/>
        <v>0</v>
      </c>
      <c r="T178" s="31">
        <f t="shared" si="52"/>
        <v>0</v>
      </c>
      <c r="U178" s="31">
        <f t="shared" si="53"/>
        <v>0</v>
      </c>
      <c r="V178" s="31">
        <f t="shared" si="54"/>
        <v>0</v>
      </c>
      <c r="W178" s="31">
        <f t="shared" si="55"/>
        <v>0</v>
      </c>
      <c r="X178" s="35">
        <f t="shared" si="56"/>
        <v>1</v>
      </c>
      <c r="Y178" s="35">
        <f t="shared" si="57"/>
        <v>1</v>
      </c>
      <c r="Z178" s="35">
        <f t="shared" si="58"/>
        <v>1</v>
      </c>
      <c r="AA178" s="36">
        <f t="shared" si="59"/>
        <v>3</v>
      </c>
      <c r="AB178" s="11">
        <f t="shared" si="60"/>
        <v>1</v>
      </c>
      <c r="AC178" s="36">
        <f t="shared" si="61"/>
        <v>0</v>
      </c>
      <c r="AD178" s="36">
        <f t="shared" si="62"/>
        <v>1</v>
      </c>
      <c r="AE178">
        <f t="shared" si="63"/>
        <v>0</v>
      </c>
      <c r="AF178">
        <f t="shared" si="64"/>
        <v>0</v>
      </c>
      <c r="AG178">
        <f t="shared" si="65"/>
        <v>0</v>
      </c>
      <c r="AH178">
        <f t="shared" si="66"/>
        <v>0</v>
      </c>
      <c r="AI178">
        <f t="shared" si="67"/>
        <v>0</v>
      </c>
      <c r="AJ178">
        <f t="shared" si="71"/>
        <v>0</v>
      </c>
      <c r="AK178">
        <f t="shared" si="72"/>
        <v>0</v>
      </c>
      <c r="AL178">
        <f t="shared" si="68"/>
        <v>1</v>
      </c>
      <c r="AM178" s="31">
        <f t="shared" si="70"/>
        <v>8</v>
      </c>
      <c r="AN178" s="5">
        <f t="shared" si="69"/>
        <v>0</v>
      </c>
      <c r="AS178" s="14"/>
      <c r="AT178" s="14"/>
    </row>
    <row r="179" spans="1:50" s="5" customFormat="1" x14ac:dyDescent="0.25">
      <c r="A179" s="11" t="s">
        <v>173</v>
      </c>
      <c r="B179" s="13">
        <v>3.7550066755674232E-2</v>
      </c>
      <c r="C179" s="13">
        <v>0.50085989547678278</v>
      </c>
      <c r="D179" s="51">
        <v>0.17765607520328597</v>
      </c>
      <c r="E179" s="51">
        <v>0.14706717202918634</v>
      </c>
      <c r="F179" s="13">
        <f t="shared" si="48"/>
        <v>0.41923160408074667</v>
      </c>
      <c r="G179" s="13">
        <v>0.33351611672706466</v>
      </c>
      <c r="H179" s="13">
        <v>1.2164826718058975E-2</v>
      </c>
      <c r="I179" s="13">
        <v>-1.4938073177649617E-3</v>
      </c>
      <c r="J179" s="13">
        <v>-3.7234308994673657E-2</v>
      </c>
      <c r="K179" s="13">
        <v>6.3490340785760796E-2</v>
      </c>
      <c r="L179" s="13">
        <v>0.73575786757625761</v>
      </c>
      <c r="M179" s="13">
        <v>7.9920395844165128E-3</v>
      </c>
      <c r="N179" s="14">
        <v>1440.9041133217993</v>
      </c>
      <c r="O179" s="1">
        <v>0.23249999999999998</v>
      </c>
      <c r="P179" s="36">
        <v>1</v>
      </c>
      <c r="Q179" s="11">
        <f t="shared" si="49"/>
        <v>0</v>
      </c>
      <c r="R179" s="31">
        <f t="shared" si="50"/>
        <v>0</v>
      </c>
      <c r="S179" s="31">
        <f t="shared" si="51"/>
        <v>0</v>
      </c>
      <c r="T179" s="31">
        <f t="shared" si="52"/>
        <v>0</v>
      </c>
      <c r="U179" s="31">
        <f t="shared" si="53"/>
        <v>0</v>
      </c>
      <c r="V179" s="31">
        <f t="shared" si="54"/>
        <v>0</v>
      </c>
      <c r="W179" s="31">
        <f t="shared" si="55"/>
        <v>0</v>
      </c>
      <c r="X179" s="35">
        <f t="shared" si="56"/>
        <v>0</v>
      </c>
      <c r="Y179" s="35">
        <f t="shared" si="57"/>
        <v>1</v>
      </c>
      <c r="Z179" s="35">
        <f t="shared" si="58"/>
        <v>1</v>
      </c>
      <c r="AA179" s="35">
        <f t="shared" si="59"/>
        <v>2</v>
      </c>
      <c r="AB179" s="11">
        <f t="shared" si="60"/>
        <v>1</v>
      </c>
      <c r="AC179" s="36">
        <f t="shared" si="61"/>
        <v>0</v>
      </c>
      <c r="AD179" s="36">
        <f t="shared" si="62"/>
        <v>1</v>
      </c>
      <c r="AE179">
        <f t="shared" si="63"/>
        <v>0</v>
      </c>
      <c r="AF179">
        <f t="shared" si="64"/>
        <v>0</v>
      </c>
      <c r="AG179">
        <f t="shared" si="65"/>
        <v>1</v>
      </c>
      <c r="AH179">
        <f t="shared" si="66"/>
        <v>1</v>
      </c>
      <c r="AI179">
        <f t="shared" si="67"/>
        <v>0</v>
      </c>
      <c r="AJ179">
        <f t="shared" si="71"/>
        <v>0</v>
      </c>
      <c r="AK179">
        <f t="shared" si="72"/>
        <v>0</v>
      </c>
      <c r="AL179">
        <f t="shared" si="68"/>
        <v>0</v>
      </c>
      <c r="AM179" s="31">
        <f t="shared" si="70"/>
        <v>7</v>
      </c>
      <c r="AN179" s="5">
        <f t="shared" si="69"/>
        <v>0</v>
      </c>
      <c r="AR179" s="1"/>
      <c r="AS179" s="14"/>
      <c r="AT179" s="14"/>
      <c r="AU179" s="1"/>
      <c r="AV179" s="1"/>
      <c r="AW179" s="1"/>
      <c r="AX179"/>
    </row>
    <row r="180" spans="1:50" x14ac:dyDescent="0.25">
      <c r="A180" t="s">
        <v>174</v>
      </c>
      <c r="B180" s="13">
        <v>0</v>
      </c>
      <c r="C180" s="13">
        <v>-7.5925316964448833E-2</v>
      </c>
      <c r="D180" s="51">
        <v>0</v>
      </c>
      <c r="E180" s="51">
        <v>0</v>
      </c>
      <c r="F180" s="13">
        <f t="shared" si="48"/>
        <v>-7.5925316964448833E-2</v>
      </c>
      <c r="G180" s="13">
        <v>0.82699731453507885</v>
      </c>
      <c r="H180" s="13">
        <v>-1.4470907446487789E-2</v>
      </c>
      <c r="I180" s="13">
        <v>4.8189661529385738E-2</v>
      </c>
      <c r="J180" s="13">
        <v>-5.2066206291789985E-2</v>
      </c>
      <c r="K180" s="13">
        <v>1.9364974971683292E-3</v>
      </c>
      <c r="L180" s="13">
        <v>0.58029016090218211</v>
      </c>
      <c r="M180" s="13">
        <v>7.0843023956793788E-2</v>
      </c>
      <c r="N180" s="14">
        <v>1250.125929836749</v>
      </c>
      <c r="O180" s="1">
        <v>0.22749999999999998</v>
      </c>
      <c r="P180" s="36">
        <v>1</v>
      </c>
      <c r="Q180" s="11">
        <f t="shared" si="49"/>
        <v>0</v>
      </c>
      <c r="R180" s="31">
        <f t="shared" si="50"/>
        <v>0</v>
      </c>
      <c r="S180" s="31">
        <f t="shared" si="51"/>
        <v>0</v>
      </c>
      <c r="T180" s="31">
        <f t="shared" si="52"/>
        <v>0</v>
      </c>
      <c r="U180" s="31">
        <f t="shared" si="53"/>
        <v>0</v>
      </c>
      <c r="V180" s="31">
        <f t="shared" si="54"/>
        <v>0</v>
      </c>
      <c r="W180" s="31">
        <f t="shared" si="55"/>
        <v>0</v>
      </c>
      <c r="X180" s="35">
        <f t="shared" si="56"/>
        <v>1</v>
      </c>
      <c r="Y180" s="35">
        <f t="shared" si="57"/>
        <v>0</v>
      </c>
      <c r="Z180" s="35">
        <f t="shared" si="58"/>
        <v>1</v>
      </c>
      <c r="AA180" s="36">
        <f t="shared" si="59"/>
        <v>2</v>
      </c>
      <c r="AB180" s="11">
        <f t="shared" si="60"/>
        <v>1</v>
      </c>
      <c r="AC180" s="36">
        <f t="shared" si="61"/>
        <v>0</v>
      </c>
      <c r="AD180" s="36">
        <f t="shared" si="62"/>
        <v>1</v>
      </c>
      <c r="AE180">
        <f t="shared" si="63"/>
        <v>0</v>
      </c>
      <c r="AF180">
        <f t="shared" si="64"/>
        <v>0</v>
      </c>
      <c r="AG180">
        <f t="shared" si="65"/>
        <v>0</v>
      </c>
      <c r="AH180">
        <f t="shared" si="66"/>
        <v>0</v>
      </c>
      <c r="AI180">
        <f t="shared" si="67"/>
        <v>0</v>
      </c>
      <c r="AJ180">
        <f t="shared" si="71"/>
        <v>0</v>
      </c>
      <c r="AK180">
        <f t="shared" si="72"/>
        <v>0</v>
      </c>
      <c r="AL180">
        <f t="shared" si="68"/>
        <v>0</v>
      </c>
      <c r="AM180" s="31">
        <f t="shared" si="70"/>
        <v>9</v>
      </c>
      <c r="AN180" s="5">
        <f t="shared" si="69"/>
        <v>0</v>
      </c>
      <c r="AS180" s="14"/>
      <c r="AT180" s="14"/>
    </row>
    <row r="181" spans="1:50" x14ac:dyDescent="0.25">
      <c r="A181" t="s">
        <v>175</v>
      </c>
      <c r="B181" s="13">
        <v>0</v>
      </c>
      <c r="C181" s="13">
        <v>0.77750823080921849</v>
      </c>
      <c r="D181" s="51">
        <v>6.1629989025587709E-2</v>
      </c>
      <c r="E181" s="51">
        <v>7.2171200831744928E-2</v>
      </c>
      <c r="F181" s="13">
        <f t="shared" si="48"/>
        <v>0.73438398891006751</v>
      </c>
      <c r="G181" s="13">
        <v>0.27367471864324483</v>
      </c>
      <c r="H181" s="13">
        <v>3.1634446397188049E-3</v>
      </c>
      <c r="I181" s="13">
        <v>-1.0162102419255803E-2</v>
      </c>
      <c r="J181" s="13">
        <v>8.2048171893952526E-2</v>
      </c>
      <c r="K181" s="13">
        <v>0.1117657251776122</v>
      </c>
      <c r="L181" s="13">
        <v>0.564230781486733</v>
      </c>
      <c r="M181" s="13">
        <v>5.5138924717969308E-2</v>
      </c>
      <c r="N181" s="14">
        <v>2187.7310398684754</v>
      </c>
      <c r="O181" s="1">
        <v>5.7499999999999996E-2</v>
      </c>
      <c r="P181" s="36">
        <v>2</v>
      </c>
      <c r="Q181" s="11">
        <f t="shared" si="49"/>
        <v>0</v>
      </c>
      <c r="R181" s="31">
        <f t="shared" si="50"/>
        <v>0</v>
      </c>
      <c r="S181" s="31">
        <f t="shared" si="51"/>
        <v>0</v>
      </c>
      <c r="T181" s="31">
        <f t="shared" si="52"/>
        <v>0</v>
      </c>
      <c r="U181" s="31">
        <f t="shared" si="53"/>
        <v>0</v>
      </c>
      <c r="V181" s="31">
        <f t="shared" si="54"/>
        <v>0</v>
      </c>
      <c r="W181" s="31">
        <f t="shared" si="55"/>
        <v>0</v>
      </c>
      <c r="X181" s="35">
        <f t="shared" si="56"/>
        <v>0</v>
      </c>
      <c r="Y181" s="35">
        <f t="shared" si="57"/>
        <v>1</v>
      </c>
      <c r="Z181" s="35">
        <f t="shared" si="58"/>
        <v>0</v>
      </c>
      <c r="AA181" s="36">
        <f t="shared" si="59"/>
        <v>1</v>
      </c>
      <c r="AB181" s="11">
        <f t="shared" si="60"/>
        <v>1</v>
      </c>
      <c r="AC181" s="36">
        <f t="shared" si="61"/>
        <v>0</v>
      </c>
      <c r="AD181" s="36">
        <f t="shared" si="62"/>
        <v>1</v>
      </c>
      <c r="AE181">
        <f t="shared" si="63"/>
        <v>0</v>
      </c>
      <c r="AF181">
        <f t="shared" si="64"/>
        <v>0</v>
      </c>
      <c r="AG181">
        <f t="shared" si="65"/>
        <v>1</v>
      </c>
      <c r="AH181">
        <f t="shared" si="66"/>
        <v>0</v>
      </c>
      <c r="AI181">
        <f t="shared" si="67"/>
        <v>0</v>
      </c>
      <c r="AJ181">
        <f>IF(N181&lt;1378,1,0)</f>
        <v>0</v>
      </c>
      <c r="AK181">
        <f>IF(N181&gt;2135,1,0)</f>
        <v>1</v>
      </c>
      <c r="AL181">
        <f t="shared" si="68"/>
        <v>0</v>
      </c>
      <c r="AM181" s="31">
        <f t="shared" si="70"/>
        <v>7</v>
      </c>
      <c r="AN181" s="5">
        <f t="shared" si="69"/>
        <v>0</v>
      </c>
      <c r="AS181" s="14"/>
      <c r="AT181" s="14"/>
    </row>
    <row r="182" spans="1:50" x14ac:dyDescent="0.25">
      <c r="A182" t="s">
        <v>176</v>
      </c>
      <c r="B182" s="13">
        <v>7.1709719057256233E-2</v>
      </c>
      <c r="C182" s="13">
        <v>0.36383019293106139</v>
      </c>
      <c r="D182" s="51">
        <v>7.8212484182426462E-2</v>
      </c>
      <c r="E182" s="51">
        <v>3.9747612196432594E-2</v>
      </c>
      <c r="F182" s="13">
        <f t="shared" si="48"/>
        <v>0.34539236249544975</v>
      </c>
      <c r="G182" s="13">
        <v>0.4900801555304129</v>
      </c>
      <c r="H182" s="13">
        <v>7.8966683972144153E-2</v>
      </c>
      <c r="I182" s="13">
        <v>8.1820934333089929E-2</v>
      </c>
      <c r="J182" s="13">
        <v>3.8586212276170498E-2</v>
      </c>
      <c r="K182" s="13">
        <v>3.3498587252335801E-2</v>
      </c>
      <c r="L182" s="13">
        <v>0.45504230092228548</v>
      </c>
      <c r="M182" s="13">
        <v>3.6629892639515313E-2</v>
      </c>
      <c r="N182" s="14">
        <v>1440.0304936355169</v>
      </c>
      <c r="O182" s="1">
        <v>0.1875</v>
      </c>
      <c r="P182" s="36">
        <v>2</v>
      </c>
      <c r="Q182" s="11">
        <f t="shared" si="49"/>
        <v>0</v>
      </c>
      <c r="R182" s="31">
        <f t="shared" si="50"/>
        <v>0</v>
      </c>
      <c r="S182" s="31">
        <f t="shared" si="51"/>
        <v>0</v>
      </c>
      <c r="T182" s="31">
        <f t="shared" si="52"/>
        <v>0</v>
      </c>
      <c r="U182" s="31">
        <f t="shared" si="53"/>
        <v>0</v>
      </c>
      <c r="V182" s="31">
        <f t="shared" si="54"/>
        <v>0</v>
      </c>
      <c r="W182" s="31">
        <f t="shared" si="55"/>
        <v>0</v>
      </c>
      <c r="X182" s="35">
        <f t="shared" si="56"/>
        <v>0</v>
      </c>
      <c r="Y182" s="35">
        <f t="shared" si="57"/>
        <v>0</v>
      </c>
      <c r="Z182" s="35">
        <f t="shared" si="58"/>
        <v>0</v>
      </c>
      <c r="AA182" s="36">
        <f t="shared" si="59"/>
        <v>0</v>
      </c>
      <c r="AB182" s="11">
        <f t="shared" si="60"/>
        <v>0</v>
      </c>
      <c r="AC182" s="36">
        <f t="shared" si="61"/>
        <v>0</v>
      </c>
      <c r="AD182" s="36">
        <f t="shared" si="62"/>
        <v>0</v>
      </c>
      <c r="AE182">
        <f t="shared" si="63"/>
        <v>0</v>
      </c>
      <c r="AF182">
        <f t="shared" si="64"/>
        <v>0</v>
      </c>
      <c r="AG182">
        <f t="shared" si="65"/>
        <v>0</v>
      </c>
      <c r="AH182">
        <f t="shared" si="66"/>
        <v>0</v>
      </c>
      <c r="AI182">
        <f t="shared" si="67"/>
        <v>0</v>
      </c>
      <c r="AJ182">
        <f>IF(N182&lt;1378,1,0)</f>
        <v>0</v>
      </c>
      <c r="AK182">
        <f>IF(N182&gt;2135,1,0)</f>
        <v>0</v>
      </c>
      <c r="AL182">
        <f t="shared" si="68"/>
        <v>0</v>
      </c>
      <c r="AM182" s="31">
        <f t="shared" si="70"/>
        <v>10</v>
      </c>
      <c r="AN182" s="5">
        <f t="shared" si="69"/>
        <v>0</v>
      </c>
      <c r="AS182" s="14"/>
      <c r="AT182" s="14"/>
    </row>
    <row r="183" spans="1:50" x14ac:dyDescent="0.25">
      <c r="A183" t="s">
        <v>177</v>
      </c>
      <c r="B183" s="13">
        <v>0</v>
      </c>
      <c r="C183" s="13">
        <v>0.27303716328874728</v>
      </c>
      <c r="D183" s="51">
        <v>1.4404016451146763E-2</v>
      </c>
      <c r="E183" s="51">
        <v>0.16670680647671274</v>
      </c>
      <c r="F183" s="13">
        <f t="shared" si="48"/>
        <v>0.15807088072918596</v>
      </c>
      <c r="G183" s="13">
        <v>0.45937237070585918</v>
      </c>
      <c r="H183" s="13">
        <v>7.4282657473587227E-2</v>
      </c>
      <c r="I183" s="13">
        <v>3.4622657096176089E-2</v>
      </c>
      <c r="J183" s="13">
        <v>0.10584867909148171</v>
      </c>
      <c r="K183" s="13">
        <v>3.9358627589017751E-2</v>
      </c>
      <c r="L183" s="13">
        <v>0.45510718692676583</v>
      </c>
      <c r="M183" s="13">
        <v>0.13107921554980032</v>
      </c>
      <c r="N183" s="14">
        <v>1533.3583531827514</v>
      </c>
      <c r="O183" s="1">
        <v>8.2500000000000004E-2</v>
      </c>
      <c r="P183" s="36">
        <v>1</v>
      </c>
      <c r="Q183" s="11">
        <f t="shared" si="49"/>
        <v>0</v>
      </c>
      <c r="R183" s="31">
        <f t="shared" si="50"/>
        <v>0</v>
      </c>
      <c r="S183" s="31">
        <f t="shared" si="51"/>
        <v>0</v>
      </c>
      <c r="T183" s="31">
        <f t="shared" si="52"/>
        <v>0</v>
      </c>
      <c r="U183" s="31">
        <f t="shared" si="53"/>
        <v>0</v>
      </c>
      <c r="V183" s="31">
        <f t="shared" si="54"/>
        <v>0</v>
      </c>
      <c r="W183" s="31">
        <f t="shared" si="55"/>
        <v>0</v>
      </c>
      <c r="X183" s="35">
        <f t="shared" si="56"/>
        <v>0</v>
      </c>
      <c r="Y183" s="35">
        <f t="shared" si="57"/>
        <v>0</v>
      </c>
      <c r="Z183" s="35">
        <f t="shared" si="58"/>
        <v>0</v>
      </c>
      <c r="AA183" s="36">
        <f t="shared" si="59"/>
        <v>0</v>
      </c>
      <c r="AB183" s="11">
        <f t="shared" si="60"/>
        <v>0</v>
      </c>
      <c r="AC183" s="36">
        <f t="shared" si="61"/>
        <v>0</v>
      </c>
      <c r="AD183" s="36">
        <f t="shared" si="62"/>
        <v>0</v>
      </c>
      <c r="AE183">
        <f t="shared" si="63"/>
        <v>0</v>
      </c>
      <c r="AF183">
        <f t="shared" si="64"/>
        <v>0</v>
      </c>
      <c r="AG183">
        <f t="shared" si="65"/>
        <v>0</v>
      </c>
      <c r="AH183">
        <f t="shared" si="66"/>
        <v>0</v>
      </c>
      <c r="AI183">
        <f t="shared" si="67"/>
        <v>0</v>
      </c>
      <c r="AJ183">
        <f>IF(N183&lt;1228,1,0)</f>
        <v>0</v>
      </c>
      <c r="AK183">
        <f>IF(N183&gt;1752,1,0)</f>
        <v>0</v>
      </c>
      <c r="AL183">
        <f t="shared" si="68"/>
        <v>0</v>
      </c>
      <c r="AM183" s="31">
        <f t="shared" si="70"/>
        <v>10</v>
      </c>
      <c r="AN183" s="5">
        <f t="shared" si="69"/>
        <v>0</v>
      </c>
      <c r="AS183" s="14"/>
      <c r="AT183" s="14"/>
    </row>
    <row r="184" spans="1:50" s="15" customFormat="1" x14ac:dyDescent="0.25">
      <c r="A184" s="33" t="s">
        <v>178</v>
      </c>
      <c r="B184" s="13">
        <v>5.4703597673273645E-2</v>
      </c>
      <c r="C184" s="13">
        <v>0.23009368789628087</v>
      </c>
      <c r="D184" s="51">
        <v>0.37259392448187756</v>
      </c>
      <c r="E184" s="51">
        <v>3.8232232421690168E-3</v>
      </c>
      <c r="F184" s="13">
        <f t="shared" si="48"/>
        <v>0.27212870256458788</v>
      </c>
      <c r="G184" s="13">
        <v>0.62418628398461007</v>
      </c>
      <c r="H184" s="13">
        <v>-1.1855857729707243E-2</v>
      </c>
      <c r="I184" s="13">
        <v>-5.4319560820572091E-3</v>
      </c>
      <c r="J184" s="13">
        <v>-9.7851802782246613E-3</v>
      </c>
      <c r="K184" s="13">
        <v>9.5670483580959587E-2</v>
      </c>
      <c r="L184" s="13">
        <v>0.64032875200964068</v>
      </c>
      <c r="M184" s="13">
        <v>1.8964131282041805E-2</v>
      </c>
      <c r="N184" s="14">
        <v>1479.7673823690761</v>
      </c>
      <c r="O184" s="1">
        <v>0.23749999999999999</v>
      </c>
      <c r="P184" s="36">
        <v>2</v>
      </c>
      <c r="Q184" s="11">
        <f t="shared" si="49"/>
        <v>0</v>
      </c>
      <c r="R184" s="31">
        <f t="shared" si="50"/>
        <v>0</v>
      </c>
      <c r="S184" s="31">
        <f t="shared" si="51"/>
        <v>0</v>
      </c>
      <c r="T184" s="31">
        <f t="shared" si="52"/>
        <v>0</v>
      </c>
      <c r="U184" s="31">
        <f t="shared" si="53"/>
        <v>0</v>
      </c>
      <c r="V184" s="31">
        <f t="shared" si="54"/>
        <v>0</v>
      </c>
      <c r="W184" s="31">
        <f t="shared" si="55"/>
        <v>0</v>
      </c>
      <c r="X184" s="35">
        <f t="shared" si="56"/>
        <v>1</v>
      </c>
      <c r="Y184" s="35">
        <f t="shared" si="57"/>
        <v>1</v>
      </c>
      <c r="Z184" s="35">
        <f t="shared" si="58"/>
        <v>1</v>
      </c>
      <c r="AA184" s="36">
        <f t="shared" si="59"/>
        <v>3</v>
      </c>
      <c r="AB184" s="11">
        <f t="shared" si="60"/>
        <v>1</v>
      </c>
      <c r="AC184" s="36">
        <f t="shared" si="61"/>
        <v>0</v>
      </c>
      <c r="AD184" s="36">
        <f t="shared" si="62"/>
        <v>1</v>
      </c>
      <c r="AE184">
        <f t="shared" si="63"/>
        <v>0</v>
      </c>
      <c r="AF184">
        <f t="shared" si="64"/>
        <v>0</v>
      </c>
      <c r="AG184">
        <f t="shared" si="65"/>
        <v>1</v>
      </c>
      <c r="AH184">
        <f t="shared" si="66"/>
        <v>0</v>
      </c>
      <c r="AI184">
        <f t="shared" si="67"/>
        <v>0</v>
      </c>
      <c r="AJ184">
        <f>IF(N184&lt;1378,1,0)</f>
        <v>0</v>
      </c>
      <c r="AK184">
        <f>IF(N184&gt;2135,1,0)</f>
        <v>0</v>
      </c>
      <c r="AL184">
        <f t="shared" si="68"/>
        <v>0</v>
      </c>
      <c r="AM184" s="31">
        <f t="shared" si="70"/>
        <v>8</v>
      </c>
      <c r="AN184" s="5">
        <f t="shared" si="69"/>
        <v>0</v>
      </c>
      <c r="AR184" s="1"/>
      <c r="AS184" s="14"/>
      <c r="AT184" s="14"/>
      <c r="AU184" s="1"/>
      <c r="AV184" s="1"/>
      <c r="AW184" s="1"/>
      <c r="AX184"/>
    </row>
    <row r="185" spans="1:50" x14ac:dyDescent="0.25">
      <c r="A185" t="s">
        <v>179</v>
      </c>
      <c r="B185" s="13">
        <v>4.2389046670340387E-2</v>
      </c>
      <c r="C185" s="13">
        <v>0.67916085476761701</v>
      </c>
      <c r="D185" s="51">
        <v>4.1979579311499191E-2</v>
      </c>
      <c r="E185" s="51">
        <v>0.15569938068403727</v>
      </c>
      <c r="F185" s="13">
        <f t="shared" si="48"/>
        <v>0.57520883780617083</v>
      </c>
      <c r="G185" s="13">
        <v>0.36008647365520752</v>
      </c>
      <c r="H185" s="13">
        <v>1.5180328229254834E-2</v>
      </c>
      <c r="I185" s="13">
        <v>-6.6445182724252493E-3</v>
      </c>
      <c r="J185" s="13">
        <v>-2.7149472744518215E-2</v>
      </c>
      <c r="K185" s="13">
        <v>2.9894548903643365E-2</v>
      </c>
      <c r="L185" s="13">
        <v>0.59145184443134224</v>
      </c>
      <c r="M185" s="13">
        <v>8.69153031585055E-3</v>
      </c>
      <c r="N185" s="14">
        <v>1638.24449412633</v>
      </c>
      <c r="O185" s="1">
        <v>0.21499999999999997</v>
      </c>
      <c r="P185" s="36">
        <v>2</v>
      </c>
      <c r="Q185" s="11">
        <f t="shared" si="49"/>
        <v>0</v>
      </c>
      <c r="R185" s="31">
        <f t="shared" si="50"/>
        <v>0</v>
      </c>
      <c r="S185" s="31">
        <f t="shared" si="51"/>
        <v>0</v>
      </c>
      <c r="T185" s="31">
        <f t="shared" si="52"/>
        <v>0</v>
      </c>
      <c r="U185" s="31">
        <f t="shared" si="53"/>
        <v>0</v>
      </c>
      <c r="V185" s="31">
        <f t="shared" si="54"/>
        <v>0</v>
      </c>
      <c r="W185" s="31">
        <f t="shared" si="55"/>
        <v>0</v>
      </c>
      <c r="X185" s="35">
        <f t="shared" si="56"/>
        <v>0</v>
      </c>
      <c r="Y185" s="35">
        <f t="shared" si="57"/>
        <v>1</v>
      </c>
      <c r="Z185" s="35">
        <f t="shared" si="58"/>
        <v>1</v>
      </c>
      <c r="AA185" s="36">
        <f t="shared" si="59"/>
        <v>2</v>
      </c>
      <c r="AB185" s="11">
        <f t="shared" si="60"/>
        <v>1</v>
      </c>
      <c r="AC185" s="36">
        <f t="shared" si="61"/>
        <v>0</v>
      </c>
      <c r="AD185" s="36">
        <f t="shared" si="62"/>
        <v>1</v>
      </c>
      <c r="AE185">
        <f t="shared" si="63"/>
        <v>0</v>
      </c>
      <c r="AF185">
        <f t="shared" si="64"/>
        <v>0</v>
      </c>
      <c r="AG185">
        <f t="shared" si="65"/>
        <v>0</v>
      </c>
      <c r="AH185">
        <f t="shared" si="66"/>
        <v>0</v>
      </c>
      <c r="AI185">
        <f t="shared" si="67"/>
        <v>0</v>
      </c>
      <c r="AJ185">
        <f>IF(N185&lt;1378,1,0)</f>
        <v>0</v>
      </c>
      <c r="AK185">
        <f>IF(N185&gt;2135,1,0)</f>
        <v>0</v>
      </c>
      <c r="AL185">
        <f t="shared" si="68"/>
        <v>0</v>
      </c>
      <c r="AM185" s="31">
        <f t="shared" si="70"/>
        <v>9</v>
      </c>
      <c r="AN185" s="5">
        <f t="shared" si="69"/>
        <v>0</v>
      </c>
      <c r="AS185" s="14"/>
      <c r="AT185" s="14"/>
    </row>
    <row r="186" spans="1:50" x14ac:dyDescent="0.25">
      <c r="A186" t="s">
        <v>180</v>
      </c>
      <c r="B186" s="13">
        <v>6.1947144522383431E-2</v>
      </c>
      <c r="C186" s="13">
        <v>0.42355827994199563</v>
      </c>
      <c r="D186" s="51">
        <v>0.1155561986804309</v>
      </c>
      <c r="E186" s="51">
        <v>1.1089799047422591E-2</v>
      </c>
      <c r="F186" s="13">
        <f t="shared" si="48"/>
        <v>0.42966216445045152</v>
      </c>
      <c r="G186" s="13">
        <v>0.33256533140922889</v>
      </c>
      <c r="H186" s="13">
        <v>-8.9270772514791694E-3</v>
      </c>
      <c r="I186" s="13">
        <v>-1.1343398132447334E-2</v>
      </c>
      <c r="J186" s="13">
        <v>3.5452258753767667E-3</v>
      </c>
      <c r="K186" s="13">
        <v>4.4621278128588716E-2</v>
      </c>
      <c r="L186" s="13">
        <v>0.57718020876304343</v>
      </c>
      <c r="M186" s="13">
        <v>-4.3242567372616964E-3</v>
      </c>
      <c r="N186" s="14">
        <v>3654.5915707732047</v>
      </c>
      <c r="O186" s="1">
        <v>0.15</v>
      </c>
      <c r="P186" s="36">
        <v>3</v>
      </c>
      <c r="Q186" s="11">
        <f t="shared" si="49"/>
        <v>0</v>
      </c>
      <c r="R186" s="31">
        <f t="shared" si="50"/>
        <v>0</v>
      </c>
      <c r="S186" s="31">
        <f t="shared" si="51"/>
        <v>0</v>
      </c>
      <c r="T186" s="31">
        <f t="shared" si="52"/>
        <v>0</v>
      </c>
      <c r="U186" s="31">
        <f t="shared" si="53"/>
        <v>0</v>
      </c>
      <c r="V186" s="31">
        <f t="shared" si="54"/>
        <v>0</v>
      </c>
      <c r="W186" s="31">
        <f t="shared" si="55"/>
        <v>0</v>
      </c>
      <c r="X186" s="35">
        <f t="shared" si="56"/>
        <v>1</v>
      </c>
      <c r="Y186" s="35">
        <f t="shared" si="57"/>
        <v>1</v>
      </c>
      <c r="Z186" s="35">
        <f t="shared" si="58"/>
        <v>0</v>
      </c>
      <c r="AA186" s="36">
        <f t="shared" si="59"/>
        <v>2</v>
      </c>
      <c r="AB186" s="11">
        <f t="shared" si="60"/>
        <v>1</v>
      </c>
      <c r="AC186" s="36">
        <f t="shared" si="61"/>
        <v>0</v>
      </c>
      <c r="AD186" s="36">
        <f t="shared" si="62"/>
        <v>1</v>
      </c>
      <c r="AE186">
        <f t="shared" si="63"/>
        <v>0</v>
      </c>
      <c r="AF186">
        <f t="shared" si="64"/>
        <v>0</v>
      </c>
      <c r="AG186">
        <f t="shared" si="65"/>
        <v>0</v>
      </c>
      <c r="AH186">
        <f t="shared" si="66"/>
        <v>0</v>
      </c>
      <c r="AI186">
        <f t="shared" si="67"/>
        <v>1</v>
      </c>
      <c r="AJ186">
        <f>IF(N186&lt;1803,1,0)</f>
        <v>0</v>
      </c>
      <c r="AK186">
        <f>IF(N186&gt;2983,1,0)</f>
        <v>1</v>
      </c>
      <c r="AL186">
        <f t="shared" si="68"/>
        <v>0</v>
      </c>
      <c r="AM186" s="31">
        <f t="shared" si="70"/>
        <v>7</v>
      </c>
      <c r="AN186" s="5">
        <f t="shared" si="69"/>
        <v>0</v>
      </c>
      <c r="AS186" s="14"/>
      <c r="AT186" s="14"/>
    </row>
    <row r="187" spans="1:50" x14ac:dyDescent="0.25">
      <c r="A187" t="s">
        <v>181</v>
      </c>
      <c r="B187" s="13">
        <v>4.9009998039600079E-2</v>
      </c>
      <c r="C187" s="13">
        <v>6.2012924820292574E-2</v>
      </c>
      <c r="D187" s="51">
        <v>9.5171843652017862E-2</v>
      </c>
      <c r="E187" s="51">
        <v>6.2396031818044338E-2</v>
      </c>
      <c r="F187" s="13">
        <f t="shared" si="48"/>
        <v>2.9756323785903684E-2</v>
      </c>
      <c r="G187" s="13">
        <v>0.70012742599490296</v>
      </c>
      <c r="H187" s="13">
        <v>-3.5753972963350561E-2</v>
      </c>
      <c r="I187" s="13">
        <v>-1.3266704120957647E-2</v>
      </c>
      <c r="J187" s="13">
        <v>-2.4246640252447348E-2</v>
      </c>
      <c r="K187" s="13">
        <v>-9.3281513071005861E-3</v>
      </c>
      <c r="L187" s="13">
        <v>0.69421060394852474</v>
      </c>
      <c r="M187" s="13">
        <v>5.5395858683212045E-3</v>
      </c>
      <c r="N187" s="14">
        <v>1543.6807315647482</v>
      </c>
      <c r="O187" s="1">
        <v>0.2525</v>
      </c>
      <c r="P187" s="36">
        <v>2</v>
      </c>
      <c r="Q187" s="11">
        <f t="shared" si="49"/>
        <v>0</v>
      </c>
      <c r="R187" s="31">
        <f t="shared" si="50"/>
        <v>0</v>
      </c>
      <c r="S187" s="31">
        <f t="shared" si="51"/>
        <v>0</v>
      </c>
      <c r="T187" s="31">
        <f t="shared" si="52"/>
        <v>0</v>
      </c>
      <c r="U187" s="31">
        <f t="shared" si="53"/>
        <v>0</v>
      </c>
      <c r="V187" s="31">
        <f t="shared" si="54"/>
        <v>0</v>
      </c>
      <c r="W187" s="31">
        <f t="shared" si="55"/>
        <v>0</v>
      </c>
      <c r="X187" s="35">
        <f t="shared" si="56"/>
        <v>1</v>
      </c>
      <c r="Y187" s="35">
        <f t="shared" si="57"/>
        <v>1</v>
      </c>
      <c r="Z187" s="35">
        <f t="shared" si="58"/>
        <v>1</v>
      </c>
      <c r="AA187" s="36">
        <f t="shared" si="59"/>
        <v>3</v>
      </c>
      <c r="AB187" s="11">
        <f t="shared" si="60"/>
        <v>1</v>
      </c>
      <c r="AC187" s="36">
        <f t="shared" si="61"/>
        <v>0</v>
      </c>
      <c r="AD187" s="36">
        <f t="shared" si="62"/>
        <v>1</v>
      </c>
      <c r="AE187">
        <f t="shared" si="63"/>
        <v>0</v>
      </c>
      <c r="AF187">
        <f t="shared" si="64"/>
        <v>1</v>
      </c>
      <c r="AG187">
        <f t="shared" si="65"/>
        <v>0</v>
      </c>
      <c r="AH187">
        <f t="shared" si="66"/>
        <v>0</v>
      </c>
      <c r="AI187">
        <f t="shared" si="67"/>
        <v>0</v>
      </c>
      <c r="AJ187">
        <f>IF(N187&lt;1378,1,0)</f>
        <v>0</v>
      </c>
      <c r="AK187">
        <f>IF(N187&gt;2135,1,0)</f>
        <v>0</v>
      </c>
      <c r="AL187">
        <f t="shared" si="68"/>
        <v>1</v>
      </c>
      <c r="AM187" s="31">
        <f t="shared" si="70"/>
        <v>7</v>
      </c>
      <c r="AN187" s="5">
        <f t="shared" si="69"/>
        <v>0</v>
      </c>
      <c r="AS187" s="14"/>
      <c r="AT187" s="14"/>
    </row>
    <row r="188" spans="1:50" x14ac:dyDescent="0.25">
      <c r="A188" t="s">
        <v>182</v>
      </c>
      <c r="B188" s="13">
        <v>5.6193586906894251E-2</v>
      </c>
      <c r="C188" s="13">
        <v>-0.11170386499727818</v>
      </c>
      <c r="D188" s="51">
        <v>1.7885029940119761</v>
      </c>
      <c r="E188" s="51">
        <v>0</v>
      </c>
      <c r="F188" s="13">
        <f t="shared" si="48"/>
        <v>0.10291649428415896</v>
      </c>
      <c r="G188" s="13">
        <v>0.40299933270115545</v>
      </c>
      <c r="H188" s="13">
        <v>5.6183081694094208E-2</v>
      </c>
      <c r="I188" s="13">
        <v>-4.1918326872802669E-3</v>
      </c>
      <c r="J188" s="13">
        <v>-2.2079477408818726E-2</v>
      </c>
      <c r="K188" s="13">
        <v>5.1377245508982039E-2</v>
      </c>
      <c r="L188" s="13">
        <v>0.61666195213166997</v>
      </c>
      <c r="M188" s="13">
        <v>-1.2295845543156809E-2</v>
      </c>
      <c r="N188" s="14">
        <v>1486.5753495456693</v>
      </c>
      <c r="O188" s="1">
        <v>0.255</v>
      </c>
      <c r="P188" s="36">
        <v>2</v>
      </c>
      <c r="Q188" s="11">
        <f t="shared" si="49"/>
        <v>0</v>
      </c>
      <c r="R188" s="31">
        <f t="shared" si="50"/>
        <v>0</v>
      </c>
      <c r="S188" s="31">
        <f t="shared" si="51"/>
        <v>0</v>
      </c>
      <c r="T188" s="31">
        <f t="shared" si="52"/>
        <v>0</v>
      </c>
      <c r="U188" s="31">
        <f t="shared" si="53"/>
        <v>0</v>
      </c>
      <c r="V188" s="31">
        <f t="shared" si="54"/>
        <v>0</v>
      </c>
      <c r="W188" s="31">
        <f t="shared" si="55"/>
        <v>0</v>
      </c>
      <c r="X188" s="35">
        <f t="shared" si="56"/>
        <v>0</v>
      </c>
      <c r="Y188" s="35">
        <f t="shared" si="57"/>
        <v>1</v>
      </c>
      <c r="Z188" s="35">
        <f t="shared" si="58"/>
        <v>1</v>
      </c>
      <c r="AA188" s="36">
        <f t="shared" si="59"/>
        <v>2</v>
      </c>
      <c r="AB188" s="11">
        <f t="shared" si="60"/>
        <v>1</v>
      </c>
      <c r="AC188" s="36">
        <f t="shared" si="61"/>
        <v>0</v>
      </c>
      <c r="AD188" s="36">
        <f t="shared" si="62"/>
        <v>1</v>
      </c>
      <c r="AE188">
        <f t="shared" si="63"/>
        <v>0</v>
      </c>
      <c r="AF188">
        <f t="shared" si="64"/>
        <v>0</v>
      </c>
      <c r="AG188">
        <f t="shared" si="65"/>
        <v>1</v>
      </c>
      <c r="AH188">
        <f t="shared" si="66"/>
        <v>0</v>
      </c>
      <c r="AI188">
        <f t="shared" si="67"/>
        <v>1</v>
      </c>
      <c r="AJ188">
        <f>IF(N188&lt;1378,1,0)</f>
        <v>0</v>
      </c>
      <c r="AK188">
        <f>IF(N188&gt;2135,1,0)</f>
        <v>0</v>
      </c>
      <c r="AL188">
        <f t="shared" si="68"/>
        <v>1</v>
      </c>
      <c r="AM188" s="31">
        <f t="shared" si="70"/>
        <v>6</v>
      </c>
      <c r="AN188" s="5">
        <f t="shared" si="69"/>
        <v>0</v>
      </c>
      <c r="AS188" s="14"/>
      <c r="AT188" s="14"/>
    </row>
    <row r="189" spans="1:50" x14ac:dyDescent="0.25">
      <c r="A189" t="s">
        <v>183</v>
      </c>
      <c r="B189" s="13">
        <v>4.7038016124631925E-2</v>
      </c>
      <c r="C189" s="13">
        <v>0.68167393717927427</v>
      </c>
      <c r="D189" s="51">
        <v>5.6159246081353975E-2</v>
      </c>
      <c r="E189" s="51">
        <v>0.67937913610574441</v>
      </c>
      <c r="F189" s="13">
        <f t="shared" si="48"/>
        <v>0.21284765143501577</v>
      </c>
      <c r="G189" s="13">
        <v>0.506357187879244</v>
      </c>
      <c r="H189" s="13">
        <v>-2.9042128455385143E-2</v>
      </c>
      <c r="I189" s="13">
        <v>0.12713570009501599</v>
      </c>
      <c r="J189" s="13">
        <v>2.7284092001853326E-2</v>
      </c>
      <c r="K189" s="13">
        <v>2.4996940265235294E-2</v>
      </c>
      <c r="L189" s="13">
        <v>0.56615088763928267</v>
      </c>
      <c r="M189" s="13">
        <v>1.7884361848716897E-2</v>
      </c>
      <c r="N189" s="14">
        <v>1385.4956692618657</v>
      </c>
      <c r="O189" s="1">
        <v>0.1225</v>
      </c>
      <c r="P189" s="36">
        <v>1</v>
      </c>
      <c r="Q189" s="11">
        <f t="shared" si="49"/>
        <v>0</v>
      </c>
      <c r="R189" s="31">
        <f t="shared" si="50"/>
        <v>0</v>
      </c>
      <c r="S189" s="31">
        <f t="shared" si="51"/>
        <v>0</v>
      </c>
      <c r="T189" s="31">
        <f t="shared" si="52"/>
        <v>0</v>
      </c>
      <c r="U189" s="31">
        <f t="shared" si="53"/>
        <v>0</v>
      </c>
      <c r="V189" s="31">
        <f t="shared" si="54"/>
        <v>0</v>
      </c>
      <c r="W189" s="31">
        <f t="shared" si="55"/>
        <v>0</v>
      </c>
      <c r="X189" s="35">
        <f t="shared" si="56"/>
        <v>1</v>
      </c>
      <c r="Y189" s="35">
        <f t="shared" si="57"/>
        <v>0</v>
      </c>
      <c r="Z189" s="35">
        <f t="shared" si="58"/>
        <v>0</v>
      </c>
      <c r="AA189" s="36">
        <f t="shared" si="59"/>
        <v>1</v>
      </c>
      <c r="AB189" s="11">
        <f t="shared" si="60"/>
        <v>1</v>
      </c>
      <c r="AC189" s="36">
        <f t="shared" si="61"/>
        <v>0</v>
      </c>
      <c r="AD189" s="36">
        <f t="shared" si="62"/>
        <v>1</v>
      </c>
      <c r="AE189">
        <f t="shared" si="63"/>
        <v>0</v>
      </c>
      <c r="AF189">
        <f t="shared" si="64"/>
        <v>0</v>
      </c>
      <c r="AG189">
        <f t="shared" si="65"/>
        <v>0</v>
      </c>
      <c r="AH189">
        <f t="shared" si="66"/>
        <v>0</v>
      </c>
      <c r="AI189">
        <f t="shared" si="67"/>
        <v>0</v>
      </c>
      <c r="AJ189">
        <f>IF(N189&lt;1228,1,0)</f>
        <v>0</v>
      </c>
      <c r="AK189">
        <f>IF(N189&gt;1752,1,0)</f>
        <v>0</v>
      </c>
      <c r="AL189">
        <f t="shared" si="68"/>
        <v>0</v>
      </c>
      <c r="AM189" s="31">
        <f t="shared" si="70"/>
        <v>9</v>
      </c>
      <c r="AN189" s="5">
        <f t="shared" si="69"/>
        <v>0</v>
      </c>
      <c r="AS189" s="14"/>
      <c r="AT189" s="14"/>
    </row>
    <row r="190" spans="1:50" s="46" customFormat="1" x14ac:dyDescent="0.25">
      <c r="A190" s="46" t="s">
        <v>184</v>
      </c>
      <c r="B190" s="40">
        <v>3.3104690272517813E-2</v>
      </c>
      <c r="C190" s="40">
        <v>0.96766293710113527</v>
      </c>
      <c r="D190" s="51">
        <v>0.10647924765346904</v>
      </c>
      <c r="E190" s="51">
        <v>0.23901386524403012</v>
      </c>
      <c r="F190" s="40">
        <f t="shared" si="48"/>
        <v>0.81313074114873052</v>
      </c>
      <c r="G190" s="40">
        <v>0.13573585105537753</v>
      </c>
      <c r="H190" s="40">
        <v>-3.8386204588627842E-3</v>
      </c>
      <c r="I190" s="40">
        <v>2.7680448493342676E-2</v>
      </c>
      <c r="J190" s="40">
        <v>5.0071465637318716E-3</v>
      </c>
      <c r="K190" s="40">
        <v>-1.064701437506259E-2</v>
      </c>
      <c r="L190" s="40">
        <v>0.64511973567636383</v>
      </c>
      <c r="M190" s="40">
        <v>7.150122997019856E-2</v>
      </c>
      <c r="N190" s="41">
        <v>1692.9181185273872</v>
      </c>
      <c r="O190" s="42">
        <v>0.14500000000000002</v>
      </c>
      <c r="P190" s="36">
        <v>3</v>
      </c>
      <c r="Q190" s="39">
        <f t="shared" si="49"/>
        <v>0</v>
      </c>
      <c r="R190" s="43">
        <f t="shared" si="50"/>
        <v>0</v>
      </c>
      <c r="S190" s="43">
        <f t="shared" si="51"/>
        <v>0</v>
      </c>
      <c r="T190" s="43">
        <f t="shared" si="52"/>
        <v>0</v>
      </c>
      <c r="U190" s="43">
        <f t="shared" si="53"/>
        <v>0</v>
      </c>
      <c r="V190" s="43">
        <f t="shared" si="54"/>
        <v>0.5</v>
      </c>
      <c r="W190" s="43">
        <f t="shared" si="55"/>
        <v>0</v>
      </c>
      <c r="X190" s="44">
        <f t="shared" si="56"/>
        <v>1</v>
      </c>
      <c r="Y190" s="44">
        <f t="shared" si="57"/>
        <v>0</v>
      </c>
      <c r="Z190" s="44">
        <f t="shared" si="58"/>
        <v>0</v>
      </c>
      <c r="AA190" s="45">
        <f t="shared" si="59"/>
        <v>1</v>
      </c>
      <c r="AB190" s="39">
        <f t="shared" si="60"/>
        <v>1</v>
      </c>
      <c r="AC190" s="45">
        <f t="shared" si="61"/>
        <v>0</v>
      </c>
      <c r="AD190" s="45">
        <f t="shared" si="62"/>
        <v>1</v>
      </c>
      <c r="AE190" s="46">
        <f t="shared" si="63"/>
        <v>0</v>
      </c>
      <c r="AF190">
        <f t="shared" si="64"/>
        <v>1</v>
      </c>
      <c r="AG190" s="46">
        <f t="shared" si="65"/>
        <v>0</v>
      </c>
      <c r="AH190" s="46">
        <f t="shared" si="66"/>
        <v>0</v>
      </c>
      <c r="AI190" s="46">
        <f t="shared" si="67"/>
        <v>0</v>
      </c>
      <c r="AJ190" s="46">
        <f>IF(N190&lt;1803,1,0)</f>
        <v>1</v>
      </c>
      <c r="AK190" s="46">
        <f>IF(N190&gt;2983,1,0)</f>
        <v>0</v>
      </c>
      <c r="AL190" s="46">
        <f t="shared" si="68"/>
        <v>0</v>
      </c>
      <c r="AM190" s="43">
        <f t="shared" si="70"/>
        <v>6.5</v>
      </c>
      <c r="AN190" s="49">
        <f t="shared" si="69"/>
        <v>0</v>
      </c>
      <c r="AR190" s="42"/>
      <c r="AS190" s="41"/>
      <c r="AT190" s="41"/>
      <c r="AU190" s="42"/>
      <c r="AV190" s="42"/>
      <c r="AW190" s="42"/>
    </row>
    <row r="191" spans="1:50" x14ac:dyDescent="0.25">
      <c r="A191" t="s">
        <v>185</v>
      </c>
      <c r="B191" s="13">
        <v>1.8676627534685165E-3</v>
      </c>
      <c r="C191" s="13">
        <v>1.0518725243068059</v>
      </c>
      <c r="D191" s="51">
        <v>8.1628856079702314E-2</v>
      </c>
      <c r="E191" s="51">
        <v>0.36900132036970351</v>
      </c>
      <c r="F191" s="13">
        <f t="shared" si="48"/>
        <v>0.80336706277757775</v>
      </c>
      <c r="G191" s="13">
        <v>0.28151547491995732</v>
      </c>
      <c r="H191" s="13">
        <v>-2.4972024265268863E-3</v>
      </c>
      <c r="I191" s="13">
        <v>2.4694122442886587E-2</v>
      </c>
      <c r="J191" s="13">
        <v>2.1774096747089185E-2</v>
      </c>
      <c r="K191" s="13">
        <v>3.7723562597527308E-2</v>
      </c>
      <c r="L191" s="13">
        <v>0.65013814252933033</v>
      </c>
      <c r="M191" s="13">
        <v>-1.0873056233960851E-2</v>
      </c>
      <c r="N191" s="14">
        <v>2113.7354652920112</v>
      </c>
      <c r="O191" s="1">
        <v>0.13500000000000001</v>
      </c>
      <c r="P191" s="36">
        <v>3</v>
      </c>
      <c r="Q191" s="11">
        <f t="shared" si="49"/>
        <v>0</v>
      </c>
      <c r="R191" s="31">
        <f t="shared" si="50"/>
        <v>0.5</v>
      </c>
      <c r="S191" s="31">
        <f t="shared" si="51"/>
        <v>0</v>
      </c>
      <c r="T191" s="31">
        <f t="shared" si="52"/>
        <v>0</v>
      </c>
      <c r="U191" s="31">
        <f t="shared" si="53"/>
        <v>0</v>
      </c>
      <c r="V191" s="31">
        <f t="shared" si="54"/>
        <v>0</v>
      </c>
      <c r="W191" s="31">
        <f t="shared" si="55"/>
        <v>0</v>
      </c>
      <c r="X191" s="35">
        <f t="shared" si="56"/>
        <v>1</v>
      </c>
      <c r="Y191" s="35">
        <f t="shared" si="57"/>
        <v>0</v>
      </c>
      <c r="Z191" s="35">
        <f t="shared" si="58"/>
        <v>0</v>
      </c>
      <c r="AA191" s="36">
        <f t="shared" si="59"/>
        <v>1</v>
      </c>
      <c r="AB191" s="11">
        <f t="shared" si="60"/>
        <v>1</v>
      </c>
      <c r="AC191" s="36">
        <f t="shared" si="61"/>
        <v>0</v>
      </c>
      <c r="AD191" s="36">
        <f t="shared" si="62"/>
        <v>1</v>
      </c>
      <c r="AE191">
        <f t="shared" si="63"/>
        <v>0</v>
      </c>
      <c r="AF191">
        <f t="shared" si="64"/>
        <v>0</v>
      </c>
      <c r="AG191">
        <f t="shared" si="65"/>
        <v>0</v>
      </c>
      <c r="AH191">
        <f t="shared" si="66"/>
        <v>0</v>
      </c>
      <c r="AI191">
        <f t="shared" si="67"/>
        <v>1</v>
      </c>
      <c r="AJ191">
        <f>IF(N191&lt;1803,1,0)</f>
        <v>0</v>
      </c>
      <c r="AK191">
        <f>IF(N191&gt;2983,1,0)</f>
        <v>0</v>
      </c>
      <c r="AL191">
        <f t="shared" si="68"/>
        <v>0</v>
      </c>
      <c r="AM191" s="31">
        <f t="shared" si="70"/>
        <v>7.5</v>
      </c>
      <c r="AN191" s="5">
        <f t="shared" si="69"/>
        <v>0</v>
      </c>
      <c r="AS191" s="14"/>
      <c r="AT191" s="14"/>
    </row>
    <row r="192" spans="1:50" x14ac:dyDescent="0.25">
      <c r="A192" t="s">
        <v>187</v>
      </c>
      <c r="B192" s="13">
        <v>2.9327233268813421E-2</v>
      </c>
      <c r="C192" s="13">
        <v>0.88466701826724836</v>
      </c>
      <c r="D192" s="51">
        <v>0.31703984273864888</v>
      </c>
      <c r="E192" s="51">
        <v>0.36043055089418419</v>
      </c>
      <c r="F192" s="13">
        <f t="shared" si="48"/>
        <v>0.67041041376995736</v>
      </c>
      <c r="G192" s="13">
        <v>0.55484192621268114</v>
      </c>
      <c r="H192" s="13">
        <v>-4.4226759129043211E-2</v>
      </c>
      <c r="I192" s="13">
        <v>-8.9597332916601546E-2</v>
      </c>
      <c r="J192" s="13">
        <v>-6.7723066596346554E-2</v>
      </c>
      <c r="K192" s="13">
        <v>0.25701203432900227</v>
      </c>
      <c r="L192" s="13">
        <v>0.68851587309416629</v>
      </c>
      <c r="M192" s="13">
        <v>6.7507831141126379E-2</v>
      </c>
      <c r="N192" s="14">
        <v>1472.8269210880133</v>
      </c>
      <c r="O192" s="1">
        <v>0.23249999999999998</v>
      </c>
      <c r="P192" s="36">
        <v>1</v>
      </c>
      <c r="Q192" s="11">
        <f t="shared" si="49"/>
        <v>0</v>
      </c>
      <c r="R192" s="31">
        <f t="shared" si="50"/>
        <v>0</v>
      </c>
      <c r="S192" s="31">
        <f t="shared" si="51"/>
        <v>0</v>
      </c>
      <c r="T192" s="31">
        <f t="shared" si="52"/>
        <v>0</v>
      </c>
      <c r="U192" s="31">
        <f t="shared" si="53"/>
        <v>0</v>
      </c>
      <c r="V192" s="31">
        <f t="shared" si="54"/>
        <v>0</v>
      </c>
      <c r="W192" s="31">
        <f t="shared" si="55"/>
        <v>0</v>
      </c>
      <c r="X192" s="35">
        <f t="shared" si="56"/>
        <v>1</v>
      </c>
      <c r="Y192" s="35">
        <f t="shared" si="57"/>
        <v>1</v>
      </c>
      <c r="Z192" s="35">
        <f t="shared" si="58"/>
        <v>1</v>
      </c>
      <c r="AA192" s="36">
        <f t="shared" si="59"/>
        <v>3</v>
      </c>
      <c r="AB192" s="11">
        <f t="shared" si="60"/>
        <v>1</v>
      </c>
      <c r="AC192" s="36">
        <f t="shared" si="61"/>
        <v>0</v>
      </c>
      <c r="AD192" s="36">
        <f t="shared" si="62"/>
        <v>1</v>
      </c>
      <c r="AE192">
        <f t="shared" si="63"/>
        <v>0</v>
      </c>
      <c r="AF192">
        <f t="shared" si="64"/>
        <v>0</v>
      </c>
      <c r="AG192">
        <f t="shared" si="65"/>
        <v>1</v>
      </c>
      <c r="AH192">
        <f t="shared" si="66"/>
        <v>0</v>
      </c>
      <c r="AI192">
        <f t="shared" si="67"/>
        <v>0</v>
      </c>
      <c r="AJ192">
        <f>IF(N192&lt;1228,1,0)</f>
        <v>0</v>
      </c>
      <c r="AK192">
        <f>IF(N192&gt;1752,1,0)</f>
        <v>0</v>
      </c>
      <c r="AL192">
        <f t="shared" si="68"/>
        <v>0</v>
      </c>
      <c r="AM192" s="31">
        <f t="shared" si="70"/>
        <v>8</v>
      </c>
      <c r="AN192" s="5">
        <f t="shared" si="69"/>
        <v>0</v>
      </c>
      <c r="AS192" s="14"/>
      <c r="AT192" s="14"/>
    </row>
    <row r="193" spans="1:46" x14ac:dyDescent="0.25">
      <c r="A193" t="s">
        <v>186</v>
      </c>
      <c r="B193" s="13">
        <v>0.10453471597917668</v>
      </c>
      <c r="C193" s="13">
        <v>0.49516758114629472</v>
      </c>
      <c r="D193" s="51">
        <v>8.5264758379057309E-2</v>
      </c>
      <c r="E193" s="51">
        <v>0.13916837442982746</v>
      </c>
      <c r="F193" s="13">
        <f t="shared" si="48"/>
        <v>0.40798149005090234</v>
      </c>
      <c r="G193" s="13">
        <v>0.42218435742510085</v>
      </c>
      <c r="H193" s="13">
        <v>1.8848397821502955E-2</v>
      </c>
      <c r="I193" s="13">
        <v>3.8900736981346003E-2</v>
      </c>
      <c r="J193" s="13">
        <v>9.5326237852845913E-3</v>
      </c>
      <c r="K193" s="13">
        <v>-9.6912804918357909E-3</v>
      </c>
      <c r="L193" s="13">
        <v>0.46774044578616852</v>
      </c>
      <c r="M193" s="13">
        <v>5.1325246586800967E-2</v>
      </c>
      <c r="N193" s="14">
        <v>1427.2668823103822</v>
      </c>
      <c r="O193" s="1">
        <v>0.17749999999999999</v>
      </c>
      <c r="P193" s="36">
        <v>2</v>
      </c>
      <c r="Q193" s="11">
        <f t="shared" si="49"/>
        <v>0</v>
      </c>
      <c r="R193" s="31">
        <f t="shared" si="50"/>
        <v>0</v>
      </c>
      <c r="S193" s="31">
        <f t="shared" si="51"/>
        <v>0</v>
      </c>
      <c r="T193" s="31">
        <f t="shared" si="52"/>
        <v>0</v>
      </c>
      <c r="U193" s="31">
        <f t="shared" si="53"/>
        <v>0</v>
      </c>
      <c r="V193" s="31">
        <f t="shared" si="54"/>
        <v>0</v>
      </c>
      <c r="W193" s="31">
        <f t="shared" si="55"/>
        <v>0</v>
      </c>
      <c r="X193" s="35">
        <f t="shared" si="56"/>
        <v>0</v>
      </c>
      <c r="Y193" s="35">
        <f t="shared" si="57"/>
        <v>0</v>
      </c>
      <c r="Z193" s="35">
        <f t="shared" si="58"/>
        <v>0</v>
      </c>
      <c r="AA193" s="36">
        <f t="shared" si="59"/>
        <v>0</v>
      </c>
      <c r="AB193" s="11">
        <f t="shared" si="60"/>
        <v>0</v>
      </c>
      <c r="AC193" s="36">
        <f t="shared" si="61"/>
        <v>0</v>
      </c>
      <c r="AD193" s="36">
        <f t="shared" si="62"/>
        <v>0</v>
      </c>
      <c r="AE193">
        <f t="shared" si="63"/>
        <v>0</v>
      </c>
      <c r="AF193">
        <f t="shared" si="64"/>
        <v>1</v>
      </c>
      <c r="AG193">
        <f t="shared" si="65"/>
        <v>0</v>
      </c>
      <c r="AH193">
        <f t="shared" si="66"/>
        <v>0</v>
      </c>
      <c r="AI193">
        <f t="shared" si="67"/>
        <v>0</v>
      </c>
      <c r="AJ193">
        <f>IF(N193&lt;1378,1,0)</f>
        <v>0</v>
      </c>
      <c r="AK193">
        <f>IF(N193&gt;2135,1,0)</f>
        <v>0</v>
      </c>
      <c r="AL193">
        <f t="shared" si="68"/>
        <v>0</v>
      </c>
      <c r="AM193" s="31">
        <f t="shared" si="70"/>
        <v>9</v>
      </c>
      <c r="AN193" s="5">
        <f t="shared" si="69"/>
        <v>0</v>
      </c>
      <c r="AS193" s="14"/>
      <c r="AT193" s="14"/>
    </row>
    <row r="194" spans="1:46" x14ac:dyDescent="0.25">
      <c r="A194" t="s">
        <v>410</v>
      </c>
      <c r="B194" s="13">
        <v>1.3778406481362408E-5</v>
      </c>
      <c r="C194" s="13">
        <v>0.54238398849000269</v>
      </c>
      <c r="D194" s="51">
        <v>4.0792494851049993E-2</v>
      </c>
      <c r="E194" s="51">
        <v>4.9804389171930585E-2</v>
      </c>
      <c r="F194" s="13">
        <f t="shared" ref="F194:F257" si="73">SUM(C194,0.12*D194,-0.7*E194)</f>
        <v>0.51241601545177728</v>
      </c>
      <c r="G194" s="13">
        <v>0.24317509598956516</v>
      </c>
      <c r="H194" s="13">
        <v>7.9000000000000001E-2</v>
      </c>
      <c r="I194" s="13">
        <v>-3.5612393692657437E-2</v>
      </c>
      <c r="J194" s="13">
        <v>-2.9366260334854205E-2</v>
      </c>
      <c r="K194" s="13">
        <v>1.6857268149432877E-2</v>
      </c>
      <c r="L194" s="13">
        <v>0.62825148760768645</v>
      </c>
      <c r="M194" s="13">
        <v>5.8778943530545066E-2</v>
      </c>
      <c r="N194" s="14">
        <v>2099</v>
      </c>
      <c r="O194" s="1">
        <v>0.23749999999999999</v>
      </c>
      <c r="P194" s="36">
        <v>2</v>
      </c>
      <c r="Q194" s="11">
        <f t="shared" ref="Q194:Q257" si="74">IF(B194&gt;20%,1,0)</f>
        <v>0</v>
      </c>
      <c r="R194" s="31">
        <f t="shared" ref="R194:R257" si="75">IF(C194&gt;100%,1,0)/2</f>
        <v>0</v>
      </c>
      <c r="S194" s="31">
        <f t="shared" ref="S194:S257" si="76">IF(C194&gt;130%,1,0)/2</f>
        <v>0</v>
      </c>
      <c r="T194" s="31">
        <f t="shared" ref="T194:T257" si="77">IF(F194&gt;90%,1,0)/2</f>
        <v>0</v>
      </c>
      <c r="U194" s="31">
        <f t="shared" ref="U194:U257" si="78">IF(F194&gt;120%,1,0)/2</f>
        <v>0</v>
      </c>
      <c r="V194" s="31">
        <f t="shared" ref="V194:V257" si="79">IF(G194&lt;20%,1,0)/2</f>
        <v>0</v>
      </c>
      <c r="W194" s="31">
        <f t="shared" ref="W194:W257" si="80">IF(G194&lt;0%,1,0)/2</f>
        <v>0</v>
      </c>
      <c r="X194" s="35">
        <f t="shared" ref="X194:X257" si="81">IF(H194&lt;0%,1,0)</f>
        <v>0</v>
      </c>
      <c r="Y194" s="35">
        <f t="shared" ref="Y194:Y257" si="82">IF(I194&lt;0%,1,0)</f>
        <v>1</v>
      </c>
      <c r="Z194" s="35">
        <f t="shared" ref="Z194:Z257" si="83">IF(J194&lt;0%,1,0)</f>
        <v>1</v>
      </c>
      <c r="AA194" s="36">
        <f t="shared" ref="AA194:AA257" si="84">SUM(X194:Z194)</f>
        <v>2</v>
      </c>
      <c r="AB194" s="11">
        <f t="shared" ref="AB194:AB257" si="85">IF(AA194&gt;0,1,0)</f>
        <v>1</v>
      </c>
      <c r="AC194" s="36">
        <f t="shared" ref="AC194:AC257" si="86">IF(SUM(S194,U194,W194)&gt;0,1,0)</f>
        <v>0</v>
      </c>
      <c r="AD194" s="36">
        <f t="shared" ref="AD194:AD257" si="87">IF(SUM(AB194,AG194)&gt;0,1,0)</f>
        <v>1</v>
      </c>
      <c r="AE194">
        <f t="shared" ref="AE194:AE257" si="88">IF(SUM(AC194,AD194)&gt;1,1,0)</f>
        <v>0</v>
      </c>
      <c r="AF194">
        <f t="shared" ref="AF194:AF257" si="89">IF(K194&lt;0%,1,0)</f>
        <v>0</v>
      </c>
      <c r="AG194">
        <f t="shared" ref="AG194:AG257" si="90">IF(K194&gt;5%,1,0)</f>
        <v>0</v>
      </c>
      <c r="AH194">
        <f t="shared" ref="AH194:AH257" si="91">IF(L194&gt;70%,1,0)</f>
        <v>0</v>
      </c>
      <c r="AI194">
        <f t="shared" ref="AI194:AI257" si="92">IF(M194&lt;0%,1,0)</f>
        <v>0</v>
      </c>
      <c r="AJ194">
        <f>IF(N194&lt;1803,1,0)</f>
        <v>0</v>
      </c>
      <c r="AK194">
        <f>IF(N194&gt;2983,1,0)</f>
        <v>0</v>
      </c>
      <c r="AL194">
        <f t="shared" ref="AL194:AL257" si="93">IF(O194&gt;25%,1,0)</f>
        <v>0</v>
      </c>
      <c r="AM194" s="31">
        <f t="shared" si="70"/>
        <v>9</v>
      </c>
      <c r="AN194" s="5">
        <f t="shared" ref="AN194:AN257" si="94">IF(AM194&lt;6,"onderzoek",0)</f>
        <v>0</v>
      </c>
      <c r="AS194" s="14"/>
      <c r="AT194" s="14"/>
    </row>
    <row r="195" spans="1:46" x14ac:dyDescent="0.25">
      <c r="A195" t="s">
        <v>188</v>
      </c>
      <c r="B195" s="13">
        <v>0.15237863042086977</v>
      </c>
      <c r="C195" s="13">
        <v>0.40493457035206415</v>
      </c>
      <c r="D195" s="51">
        <v>1.8231171251468621E-2</v>
      </c>
      <c r="E195" s="51">
        <v>-2.1917919215654499E-2</v>
      </c>
      <c r="F195" s="13">
        <f t="shared" si="73"/>
        <v>0.42246485435319853</v>
      </c>
      <c r="G195" s="13">
        <v>0.52031207143510194</v>
      </c>
      <c r="H195" s="13">
        <v>-2.0864502041971614E-2</v>
      </c>
      <c r="I195" s="13">
        <v>-1.3762430243779633E-2</v>
      </c>
      <c r="J195" s="13">
        <v>-3.7232103066888143E-2</v>
      </c>
      <c r="K195" s="13">
        <v>-2.8217801725884211E-2</v>
      </c>
      <c r="L195" s="13">
        <v>0.50517517630597164</v>
      </c>
      <c r="M195" s="13">
        <v>9.3313673413525974E-3</v>
      </c>
      <c r="N195" s="14">
        <v>1379.2424845351306</v>
      </c>
      <c r="O195" s="1">
        <v>0.255</v>
      </c>
      <c r="P195" s="36">
        <v>1</v>
      </c>
      <c r="Q195" s="11">
        <f t="shared" si="74"/>
        <v>0</v>
      </c>
      <c r="R195" s="31">
        <f t="shared" si="75"/>
        <v>0</v>
      </c>
      <c r="S195" s="31">
        <f t="shared" si="76"/>
        <v>0</v>
      </c>
      <c r="T195" s="31">
        <f t="shared" si="77"/>
        <v>0</v>
      </c>
      <c r="U195" s="31">
        <f t="shared" si="78"/>
        <v>0</v>
      </c>
      <c r="V195" s="31">
        <f t="shared" si="79"/>
        <v>0</v>
      </c>
      <c r="W195" s="31">
        <f t="shared" si="80"/>
        <v>0</v>
      </c>
      <c r="X195" s="35">
        <f t="shared" si="81"/>
        <v>1</v>
      </c>
      <c r="Y195" s="35">
        <f t="shared" si="82"/>
        <v>1</v>
      </c>
      <c r="Z195" s="35">
        <f t="shared" si="83"/>
        <v>1</v>
      </c>
      <c r="AA195" s="36">
        <f t="shared" si="84"/>
        <v>3</v>
      </c>
      <c r="AB195" s="11">
        <f t="shared" si="85"/>
        <v>1</v>
      </c>
      <c r="AC195" s="36">
        <f t="shared" si="86"/>
        <v>0</v>
      </c>
      <c r="AD195" s="36">
        <f t="shared" si="87"/>
        <v>1</v>
      </c>
      <c r="AE195">
        <f t="shared" si="88"/>
        <v>0</v>
      </c>
      <c r="AF195">
        <f t="shared" si="89"/>
        <v>1</v>
      </c>
      <c r="AG195">
        <f t="shared" si="90"/>
        <v>0</v>
      </c>
      <c r="AH195">
        <f t="shared" si="91"/>
        <v>0</v>
      </c>
      <c r="AI195">
        <f t="shared" si="92"/>
        <v>0</v>
      </c>
      <c r="AJ195">
        <f>IF(N195&lt;1228,1,0)</f>
        <v>0</v>
      </c>
      <c r="AK195">
        <f>IF(N195&gt;1752,1,0)</f>
        <v>0</v>
      </c>
      <c r="AL195">
        <f t="shared" si="93"/>
        <v>1</v>
      </c>
      <c r="AM195" s="31">
        <f t="shared" ref="AM195:AM258" si="95">SUM(10,-Q195,-R195,-S195,-T195,-U195,-V195,-W195,-AB195,-AE195,-AF195,-AG195,-AH195,-AI195,-AJ195,-AK195,-AL195)</f>
        <v>7</v>
      </c>
      <c r="AN195" s="5">
        <f t="shared" si="94"/>
        <v>0</v>
      </c>
      <c r="AS195" s="14"/>
      <c r="AT195" s="14"/>
    </row>
    <row r="196" spans="1:46" x14ac:dyDescent="0.25">
      <c r="A196" t="s">
        <v>189</v>
      </c>
      <c r="B196" s="13">
        <v>0</v>
      </c>
      <c r="C196" s="13">
        <v>4.1985750402206388E-2</v>
      </c>
      <c r="D196" s="51">
        <v>0.19412548839347277</v>
      </c>
      <c r="E196" s="51">
        <v>0.11292116754769019</v>
      </c>
      <c r="F196" s="13">
        <f t="shared" si="73"/>
        <v>-1.3764008273960002E-2</v>
      </c>
      <c r="G196" s="13">
        <v>0.72214924883014531</v>
      </c>
      <c r="H196" s="13">
        <v>-3.2932779680805366E-2</v>
      </c>
      <c r="I196" s="13">
        <v>0</v>
      </c>
      <c r="J196" s="13">
        <v>7.2093771546770852E-2</v>
      </c>
      <c r="K196" s="13">
        <v>5.6915651574350724E-2</v>
      </c>
      <c r="L196" s="13">
        <v>0.57393311776427414</v>
      </c>
      <c r="M196" s="13">
        <v>7.5637161166381486E-2</v>
      </c>
      <c r="N196" s="14">
        <v>1944.6274136391914</v>
      </c>
      <c r="O196" s="1">
        <v>6.5000000000000002E-2</v>
      </c>
      <c r="P196" s="36">
        <v>1</v>
      </c>
      <c r="Q196" s="11">
        <f t="shared" si="74"/>
        <v>0</v>
      </c>
      <c r="R196" s="31">
        <f t="shared" si="75"/>
        <v>0</v>
      </c>
      <c r="S196" s="31">
        <f t="shared" si="76"/>
        <v>0</v>
      </c>
      <c r="T196" s="31">
        <f t="shared" si="77"/>
        <v>0</v>
      </c>
      <c r="U196" s="31">
        <f t="shared" si="78"/>
        <v>0</v>
      </c>
      <c r="V196" s="31">
        <f t="shared" si="79"/>
        <v>0</v>
      </c>
      <c r="W196" s="31">
        <f t="shared" si="80"/>
        <v>0</v>
      </c>
      <c r="X196" s="35">
        <f t="shared" si="81"/>
        <v>1</v>
      </c>
      <c r="Y196" s="35">
        <f t="shared" si="82"/>
        <v>0</v>
      </c>
      <c r="Z196" s="35">
        <f t="shared" si="83"/>
        <v>0</v>
      </c>
      <c r="AA196" s="36">
        <f t="shared" si="84"/>
        <v>1</v>
      </c>
      <c r="AB196" s="11">
        <f t="shared" si="85"/>
        <v>1</v>
      </c>
      <c r="AC196" s="36">
        <f t="shared" si="86"/>
        <v>0</v>
      </c>
      <c r="AD196" s="36">
        <f t="shared" si="87"/>
        <v>1</v>
      </c>
      <c r="AE196">
        <f t="shared" si="88"/>
        <v>0</v>
      </c>
      <c r="AF196">
        <f t="shared" si="89"/>
        <v>0</v>
      </c>
      <c r="AG196">
        <f t="shared" si="90"/>
        <v>1</v>
      </c>
      <c r="AH196">
        <f t="shared" si="91"/>
        <v>0</v>
      </c>
      <c r="AI196">
        <f t="shared" si="92"/>
        <v>0</v>
      </c>
      <c r="AJ196">
        <f>IF(N196&lt;1228,1,0)</f>
        <v>0</v>
      </c>
      <c r="AK196">
        <f>IF(N196&gt;1752,1,0)</f>
        <v>1</v>
      </c>
      <c r="AL196">
        <f t="shared" si="93"/>
        <v>0</v>
      </c>
      <c r="AM196" s="31">
        <f t="shared" si="95"/>
        <v>7</v>
      </c>
      <c r="AN196" s="5">
        <f t="shared" si="94"/>
        <v>0</v>
      </c>
      <c r="AS196" s="14"/>
      <c r="AT196" s="14"/>
    </row>
    <row r="197" spans="1:46" x14ac:dyDescent="0.25">
      <c r="A197" t="s">
        <v>411</v>
      </c>
      <c r="B197" s="13">
        <v>0.10338858397914717</v>
      </c>
      <c r="C197" s="13">
        <v>0.13805155914943462</v>
      </c>
      <c r="D197" s="51">
        <v>0.33854466790731069</v>
      </c>
      <c r="E197" s="51">
        <v>0.11484144002871745</v>
      </c>
      <c r="F197" s="13">
        <f t="shared" si="73"/>
        <v>9.8287911278209711E-2</v>
      </c>
      <c r="G197" s="13">
        <v>0.56679357805050101</v>
      </c>
      <c r="H197" s="13">
        <v>5.0106354817144476E-2</v>
      </c>
      <c r="I197" s="13">
        <v>-3.5453457550915415E-3</v>
      </c>
      <c r="J197" s="13">
        <v>4.4682077102560953E-3</v>
      </c>
      <c r="K197" s="13">
        <v>5.3845209193360978E-2</v>
      </c>
      <c r="L197" s="13">
        <v>0.71453241159174763</v>
      </c>
      <c r="M197" s="13">
        <v>3.8674611105152572E-2</v>
      </c>
      <c r="N197" s="14">
        <v>1358.6853305382838</v>
      </c>
      <c r="O197" s="1">
        <v>0.2</v>
      </c>
      <c r="P197" s="36">
        <v>1</v>
      </c>
      <c r="Q197" s="11">
        <f t="shared" si="74"/>
        <v>0</v>
      </c>
      <c r="R197" s="31">
        <f t="shared" si="75"/>
        <v>0</v>
      </c>
      <c r="S197" s="31">
        <f t="shared" si="76"/>
        <v>0</v>
      </c>
      <c r="T197" s="31">
        <f t="shared" si="77"/>
        <v>0</v>
      </c>
      <c r="U197" s="31">
        <f t="shared" si="78"/>
        <v>0</v>
      </c>
      <c r="V197" s="31">
        <f t="shared" si="79"/>
        <v>0</v>
      </c>
      <c r="W197" s="31">
        <f t="shared" si="80"/>
        <v>0</v>
      </c>
      <c r="X197" s="35">
        <f t="shared" si="81"/>
        <v>0</v>
      </c>
      <c r="Y197" s="35">
        <f t="shared" si="82"/>
        <v>1</v>
      </c>
      <c r="Z197" s="35">
        <f t="shared" si="83"/>
        <v>0</v>
      </c>
      <c r="AA197" s="36">
        <f t="shared" si="84"/>
        <v>1</v>
      </c>
      <c r="AB197" s="11">
        <f t="shared" si="85"/>
        <v>1</v>
      </c>
      <c r="AC197" s="36">
        <f t="shared" si="86"/>
        <v>0</v>
      </c>
      <c r="AD197" s="36">
        <f t="shared" si="87"/>
        <v>1</v>
      </c>
      <c r="AE197">
        <f t="shared" si="88"/>
        <v>0</v>
      </c>
      <c r="AF197">
        <f t="shared" si="89"/>
        <v>0</v>
      </c>
      <c r="AG197">
        <f t="shared" si="90"/>
        <v>1</v>
      </c>
      <c r="AH197">
        <f t="shared" si="91"/>
        <v>1</v>
      </c>
      <c r="AI197">
        <f t="shared" si="92"/>
        <v>0</v>
      </c>
      <c r="AJ197">
        <f>IF(N197&lt;1228,1,0)</f>
        <v>0</v>
      </c>
      <c r="AK197">
        <f>IF(N197&gt;1752,1,0)</f>
        <v>0</v>
      </c>
      <c r="AL197">
        <f t="shared" si="93"/>
        <v>0</v>
      </c>
      <c r="AM197" s="31">
        <f t="shared" si="95"/>
        <v>7</v>
      </c>
      <c r="AN197" s="5">
        <f t="shared" si="94"/>
        <v>0</v>
      </c>
      <c r="AS197" s="8"/>
      <c r="AT197" s="8"/>
    </row>
    <row r="198" spans="1:46" x14ac:dyDescent="0.25">
      <c r="A198" t="s">
        <v>190</v>
      </c>
      <c r="B198" s="13">
        <v>0</v>
      </c>
      <c r="C198" s="13">
        <v>0.79517717180097369</v>
      </c>
      <c r="D198" s="51">
        <v>7.3150230334257577E-2</v>
      </c>
      <c r="E198" s="51">
        <v>0.17900574198196625</v>
      </c>
      <c r="F198" s="13">
        <f t="shared" si="73"/>
        <v>0.67865118005370828</v>
      </c>
      <c r="G198" s="13">
        <v>0.30776266508969052</v>
      </c>
      <c r="H198" s="13">
        <v>-2.339659857522059E-3</v>
      </c>
      <c r="I198" s="13">
        <v>3.4936757998253161E-3</v>
      </c>
      <c r="J198" s="13">
        <v>1.2488264960810427E-2</v>
      </c>
      <c r="K198" s="13">
        <v>-3.929327773289959E-2</v>
      </c>
      <c r="L198" s="13">
        <v>0.57466183838165319</v>
      </c>
      <c r="M198" s="13">
        <v>7.9791826507756861E-2</v>
      </c>
      <c r="N198" s="14">
        <v>1648.1825031577175</v>
      </c>
      <c r="O198" s="1">
        <v>0.17500000000000002</v>
      </c>
      <c r="P198" s="36">
        <v>2</v>
      </c>
      <c r="Q198" s="11">
        <f t="shared" si="74"/>
        <v>0</v>
      </c>
      <c r="R198" s="31">
        <f t="shared" si="75"/>
        <v>0</v>
      </c>
      <c r="S198" s="31">
        <f t="shared" si="76"/>
        <v>0</v>
      </c>
      <c r="T198" s="31">
        <f t="shared" si="77"/>
        <v>0</v>
      </c>
      <c r="U198" s="31">
        <f t="shared" si="78"/>
        <v>0</v>
      </c>
      <c r="V198" s="31">
        <f t="shared" si="79"/>
        <v>0</v>
      </c>
      <c r="W198" s="31">
        <f t="shared" si="80"/>
        <v>0</v>
      </c>
      <c r="X198" s="35">
        <f t="shared" si="81"/>
        <v>1</v>
      </c>
      <c r="Y198" s="35">
        <f t="shared" si="82"/>
        <v>0</v>
      </c>
      <c r="Z198" s="35">
        <f t="shared" si="83"/>
        <v>0</v>
      </c>
      <c r="AA198" s="36">
        <f t="shared" si="84"/>
        <v>1</v>
      </c>
      <c r="AB198" s="11">
        <f t="shared" si="85"/>
        <v>1</v>
      </c>
      <c r="AC198" s="36">
        <f t="shared" si="86"/>
        <v>0</v>
      </c>
      <c r="AD198" s="36">
        <f t="shared" si="87"/>
        <v>1</v>
      </c>
      <c r="AE198">
        <f t="shared" si="88"/>
        <v>0</v>
      </c>
      <c r="AF198">
        <f t="shared" si="89"/>
        <v>1</v>
      </c>
      <c r="AG198">
        <f t="shared" si="90"/>
        <v>0</v>
      </c>
      <c r="AH198">
        <f t="shared" si="91"/>
        <v>0</v>
      </c>
      <c r="AI198">
        <f t="shared" si="92"/>
        <v>0</v>
      </c>
      <c r="AJ198">
        <f>IF(N198&lt;1378,1,0)</f>
        <v>0</v>
      </c>
      <c r="AK198">
        <f>IF(N198&gt;2135,1,0)</f>
        <v>0</v>
      </c>
      <c r="AL198">
        <f t="shared" si="93"/>
        <v>0</v>
      </c>
      <c r="AM198" s="31">
        <f t="shared" si="95"/>
        <v>8</v>
      </c>
      <c r="AN198" s="5">
        <f t="shared" si="94"/>
        <v>0</v>
      </c>
      <c r="AS198" s="14"/>
      <c r="AT198" s="14"/>
    </row>
    <row r="199" spans="1:46" x14ac:dyDescent="0.25">
      <c r="A199" t="s">
        <v>191</v>
      </c>
      <c r="B199" s="13">
        <v>0</v>
      </c>
      <c r="C199" s="13">
        <v>0.36220923981219311</v>
      </c>
      <c r="D199" s="51">
        <v>8.6018422278771375E-3</v>
      </c>
      <c r="E199" s="51">
        <v>3.7418013691265545E-2</v>
      </c>
      <c r="F199" s="13">
        <f t="shared" si="73"/>
        <v>0.33704885129565249</v>
      </c>
      <c r="G199" s="13">
        <v>0.44821826280623606</v>
      </c>
      <c r="H199" s="13">
        <v>5.213300892133009E-2</v>
      </c>
      <c r="I199" s="13">
        <v>2.5174457867487055E-2</v>
      </c>
      <c r="J199" s="13">
        <v>7.741658005089423E-3</v>
      </c>
      <c r="K199" s="13">
        <v>-3.3332138633023907E-3</v>
      </c>
      <c r="L199" s="13">
        <v>0.60513904697468501</v>
      </c>
      <c r="M199" s="13">
        <v>4.4587100386957512E-2</v>
      </c>
      <c r="N199" s="14">
        <v>1274.0471056992581</v>
      </c>
      <c r="O199" s="1">
        <v>0.26</v>
      </c>
      <c r="P199" s="36">
        <v>1</v>
      </c>
      <c r="Q199" s="11">
        <f t="shared" si="74"/>
        <v>0</v>
      </c>
      <c r="R199" s="31">
        <f t="shared" si="75"/>
        <v>0</v>
      </c>
      <c r="S199" s="31">
        <f t="shared" si="76"/>
        <v>0</v>
      </c>
      <c r="T199" s="31">
        <f t="shared" si="77"/>
        <v>0</v>
      </c>
      <c r="U199" s="31">
        <f t="shared" si="78"/>
        <v>0</v>
      </c>
      <c r="V199" s="31">
        <f t="shared" si="79"/>
        <v>0</v>
      </c>
      <c r="W199" s="31">
        <f t="shared" si="80"/>
        <v>0</v>
      </c>
      <c r="X199" s="35">
        <f t="shared" si="81"/>
        <v>0</v>
      </c>
      <c r="Y199" s="35">
        <f t="shared" si="82"/>
        <v>0</v>
      </c>
      <c r="Z199" s="35">
        <f t="shared" si="83"/>
        <v>0</v>
      </c>
      <c r="AA199" s="36">
        <f t="shared" si="84"/>
        <v>0</v>
      </c>
      <c r="AB199" s="11">
        <f t="shared" si="85"/>
        <v>0</v>
      </c>
      <c r="AC199" s="36">
        <f t="shared" si="86"/>
        <v>0</v>
      </c>
      <c r="AD199" s="36">
        <f t="shared" si="87"/>
        <v>0</v>
      </c>
      <c r="AE199">
        <f t="shared" si="88"/>
        <v>0</v>
      </c>
      <c r="AF199">
        <f t="shared" si="89"/>
        <v>1</v>
      </c>
      <c r="AG199">
        <f t="shared" si="90"/>
        <v>0</v>
      </c>
      <c r="AH199">
        <f t="shared" si="91"/>
        <v>0</v>
      </c>
      <c r="AI199">
        <f t="shared" si="92"/>
        <v>0</v>
      </c>
      <c r="AJ199">
        <f>IF(N199&lt;1228,1,0)</f>
        <v>0</v>
      </c>
      <c r="AK199">
        <f>IF(N199&gt;1752,1,0)</f>
        <v>0</v>
      </c>
      <c r="AL199">
        <f t="shared" si="93"/>
        <v>1</v>
      </c>
      <c r="AM199" s="31">
        <f t="shared" si="95"/>
        <v>8</v>
      </c>
      <c r="AN199" s="5">
        <f t="shared" si="94"/>
        <v>0</v>
      </c>
      <c r="AS199" s="14"/>
      <c r="AT199" s="14"/>
    </row>
    <row r="200" spans="1:46" x14ac:dyDescent="0.25">
      <c r="A200" t="s">
        <v>192</v>
      </c>
      <c r="B200" s="13">
        <v>0</v>
      </c>
      <c r="C200" s="13">
        <v>-0.39636232667026833</v>
      </c>
      <c r="D200" s="51">
        <v>2.0889609220241311E-2</v>
      </c>
      <c r="E200" s="51">
        <v>0</v>
      </c>
      <c r="F200" s="13">
        <f t="shared" si="73"/>
        <v>-0.39385557356383938</v>
      </c>
      <c r="G200" s="13">
        <v>0.75260985676134984</v>
      </c>
      <c r="H200" s="13">
        <v>-0.10700973908861368</v>
      </c>
      <c r="I200" s="13">
        <v>4.1255491182275415E-2</v>
      </c>
      <c r="J200" s="13">
        <v>-5.9247253736718894E-2</v>
      </c>
      <c r="K200" s="13">
        <v>2.8633171258779039E-2</v>
      </c>
      <c r="L200" s="13">
        <v>0.65037432085545621</v>
      </c>
      <c r="M200" s="13">
        <v>6.3417355965331518E-2</v>
      </c>
      <c r="N200" s="14">
        <v>1337.3357234809475</v>
      </c>
      <c r="O200" s="1">
        <v>0.27</v>
      </c>
      <c r="P200" s="36">
        <v>1</v>
      </c>
      <c r="Q200" s="11">
        <f t="shared" si="74"/>
        <v>0</v>
      </c>
      <c r="R200" s="31">
        <f t="shared" si="75"/>
        <v>0</v>
      </c>
      <c r="S200" s="31">
        <f t="shared" si="76"/>
        <v>0</v>
      </c>
      <c r="T200" s="31">
        <f t="shared" si="77"/>
        <v>0</v>
      </c>
      <c r="U200" s="31">
        <f t="shared" si="78"/>
        <v>0</v>
      </c>
      <c r="V200" s="31">
        <f t="shared" si="79"/>
        <v>0</v>
      </c>
      <c r="W200" s="31">
        <f t="shared" si="80"/>
        <v>0</v>
      </c>
      <c r="X200" s="35">
        <f t="shared" si="81"/>
        <v>1</v>
      </c>
      <c r="Y200" s="35">
        <f t="shared" si="82"/>
        <v>0</v>
      </c>
      <c r="Z200" s="35">
        <f t="shared" si="83"/>
        <v>1</v>
      </c>
      <c r="AA200" s="36">
        <f t="shared" si="84"/>
        <v>2</v>
      </c>
      <c r="AB200" s="11">
        <f t="shared" si="85"/>
        <v>1</v>
      </c>
      <c r="AC200" s="36">
        <f t="shared" si="86"/>
        <v>0</v>
      </c>
      <c r="AD200" s="36">
        <f t="shared" si="87"/>
        <v>1</v>
      </c>
      <c r="AE200">
        <f t="shared" si="88"/>
        <v>0</v>
      </c>
      <c r="AF200">
        <f t="shared" si="89"/>
        <v>0</v>
      </c>
      <c r="AG200">
        <f t="shared" si="90"/>
        <v>0</v>
      </c>
      <c r="AH200">
        <f t="shared" si="91"/>
        <v>0</v>
      </c>
      <c r="AI200">
        <f t="shared" si="92"/>
        <v>0</v>
      </c>
      <c r="AJ200">
        <f>IF(N200&lt;1228,1,0)</f>
        <v>0</v>
      </c>
      <c r="AK200">
        <f>IF(N200&gt;1752,1,0)</f>
        <v>0</v>
      </c>
      <c r="AL200">
        <f t="shared" si="93"/>
        <v>1</v>
      </c>
      <c r="AM200" s="31">
        <f t="shared" si="95"/>
        <v>8</v>
      </c>
      <c r="AN200" s="5">
        <f t="shared" si="94"/>
        <v>0</v>
      </c>
      <c r="AS200" s="14"/>
      <c r="AT200" s="14"/>
    </row>
    <row r="201" spans="1:46" x14ac:dyDescent="0.25">
      <c r="A201" t="s">
        <v>193</v>
      </c>
      <c r="B201" s="13">
        <v>9.4948727687048998E-2</v>
      </c>
      <c r="C201" s="13">
        <v>0.2963118470995264</v>
      </c>
      <c r="D201" s="51">
        <v>1.4997816667226495E-2</v>
      </c>
      <c r="E201" s="51">
        <v>1.5871149776628263E-2</v>
      </c>
      <c r="F201" s="13">
        <f t="shared" si="73"/>
        <v>0.2870017802559538</v>
      </c>
      <c r="G201" s="13">
        <v>0.50210469679706293</v>
      </c>
      <c r="H201" s="13">
        <v>5.025334186452695E-2</v>
      </c>
      <c r="I201" s="13">
        <v>5.7254812447690789E-2</v>
      </c>
      <c r="J201" s="13">
        <v>4.9914346175808672E-2</v>
      </c>
      <c r="K201" s="13">
        <v>-2.4075442544758321E-2</v>
      </c>
      <c r="L201" s="13">
        <v>0.62095165985388456</v>
      </c>
      <c r="M201" s="13">
        <v>1.1449259190399415E-2</v>
      </c>
      <c r="N201" s="14">
        <v>1500.4220071988145</v>
      </c>
      <c r="O201" s="1">
        <v>0.17250000000000001</v>
      </c>
      <c r="P201" s="36">
        <v>1</v>
      </c>
      <c r="Q201" s="11">
        <f t="shared" si="74"/>
        <v>0</v>
      </c>
      <c r="R201" s="31">
        <f t="shared" si="75"/>
        <v>0</v>
      </c>
      <c r="S201" s="31">
        <f t="shared" si="76"/>
        <v>0</v>
      </c>
      <c r="T201" s="31">
        <f t="shared" si="77"/>
        <v>0</v>
      </c>
      <c r="U201" s="31">
        <f t="shared" si="78"/>
        <v>0</v>
      </c>
      <c r="V201" s="31">
        <f t="shared" si="79"/>
        <v>0</v>
      </c>
      <c r="W201" s="31">
        <f t="shared" si="80"/>
        <v>0</v>
      </c>
      <c r="X201" s="35">
        <f t="shared" si="81"/>
        <v>0</v>
      </c>
      <c r="Y201" s="35">
        <f t="shared" si="82"/>
        <v>0</v>
      </c>
      <c r="Z201" s="35">
        <f t="shared" si="83"/>
        <v>0</v>
      </c>
      <c r="AA201" s="36">
        <f t="shared" si="84"/>
        <v>0</v>
      </c>
      <c r="AB201" s="11">
        <f t="shared" si="85"/>
        <v>0</v>
      </c>
      <c r="AC201" s="36">
        <f t="shared" si="86"/>
        <v>0</v>
      </c>
      <c r="AD201" s="36">
        <f t="shared" si="87"/>
        <v>0</v>
      </c>
      <c r="AE201">
        <f t="shared" si="88"/>
        <v>0</v>
      </c>
      <c r="AF201">
        <f t="shared" si="89"/>
        <v>1</v>
      </c>
      <c r="AG201">
        <f t="shared" si="90"/>
        <v>0</v>
      </c>
      <c r="AH201">
        <f t="shared" si="91"/>
        <v>0</v>
      </c>
      <c r="AI201">
        <f t="shared" si="92"/>
        <v>0</v>
      </c>
      <c r="AJ201">
        <f>IF(N201&lt;1228,1,0)</f>
        <v>0</v>
      </c>
      <c r="AK201">
        <f>IF(N201&gt;1752,1,0)</f>
        <v>0</v>
      </c>
      <c r="AL201">
        <f t="shared" si="93"/>
        <v>0</v>
      </c>
      <c r="AM201" s="31">
        <f t="shared" si="95"/>
        <v>9</v>
      </c>
      <c r="AN201" s="5">
        <f t="shared" si="94"/>
        <v>0</v>
      </c>
      <c r="AS201" s="14"/>
      <c r="AT201" s="14"/>
    </row>
    <row r="202" spans="1:46" x14ac:dyDescent="0.25">
      <c r="A202" t="s">
        <v>194</v>
      </c>
      <c r="B202" s="13">
        <v>0</v>
      </c>
      <c r="C202" s="13">
        <v>-0.6520770574386755</v>
      </c>
      <c r="D202" s="51">
        <v>1.1037136420018733E-2</v>
      </c>
      <c r="E202" s="51">
        <v>0.13138242665114042</v>
      </c>
      <c r="F202" s="13">
        <f t="shared" si="73"/>
        <v>-0.74272029972407161</v>
      </c>
      <c r="G202" s="13">
        <v>0.86835683783686801</v>
      </c>
      <c r="H202" s="13">
        <v>3.6673817550311572E-2</v>
      </c>
      <c r="I202" s="13">
        <v>0.10268720888570405</v>
      </c>
      <c r="J202" s="13">
        <v>-1.7467027820671848E-3</v>
      </c>
      <c r="K202" s="13">
        <v>-5.7210844745968657E-3</v>
      </c>
      <c r="L202" s="13">
        <v>0.64614068039474415</v>
      </c>
      <c r="M202" s="13">
        <v>1.9300706449759977E-2</v>
      </c>
      <c r="N202" s="14">
        <v>1373.1592898227491</v>
      </c>
      <c r="O202" s="1">
        <v>0.27250000000000002</v>
      </c>
      <c r="P202" s="36">
        <v>1</v>
      </c>
      <c r="Q202" s="11">
        <f t="shared" si="74"/>
        <v>0</v>
      </c>
      <c r="R202" s="31">
        <f t="shared" si="75"/>
        <v>0</v>
      </c>
      <c r="S202" s="31">
        <f t="shared" si="76"/>
        <v>0</v>
      </c>
      <c r="T202" s="31">
        <f t="shared" si="77"/>
        <v>0</v>
      </c>
      <c r="U202" s="31">
        <f t="shared" si="78"/>
        <v>0</v>
      </c>
      <c r="V202" s="31">
        <f t="shared" si="79"/>
        <v>0</v>
      </c>
      <c r="W202" s="31">
        <f t="shared" si="80"/>
        <v>0</v>
      </c>
      <c r="X202" s="35">
        <f t="shared" si="81"/>
        <v>0</v>
      </c>
      <c r="Y202" s="35">
        <f t="shared" si="82"/>
        <v>0</v>
      </c>
      <c r="Z202" s="35">
        <f t="shared" si="83"/>
        <v>1</v>
      </c>
      <c r="AA202" s="36">
        <f t="shared" si="84"/>
        <v>1</v>
      </c>
      <c r="AB202" s="11">
        <f t="shared" si="85"/>
        <v>1</v>
      </c>
      <c r="AC202" s="36">
        <f t="shared" si="86"/>
        <v>0</v>
      </c>
      <c r="AD202" s="36">
        <f t="shared" si="87"/>
        <v>1</v>
      </c>
      <c r="AE202">
        <f t="shared" si="88"/>
        <v>0</v>
      </c>
      <c r="AF202">
        <f t="shared" si="89"/>
        <v>1</v>
      </c>
      <c r="AG202">
        <f t="shared" si="90"/>
        <v>0</v>
      </c>
      <c r="AH202">
        <f t="shared" si="91"/>
        <v>0</v>
      </c>
      <c r="AI202">
        <f t="shared" si="92"/>
        <v>0</v>
      </c>
      <c r="AJ202">
        <f>IF(N202&lt;1228,1,0)</f>
        <v>0</v>
      </c>
      <c r="AK202">
        <f>IF(N202&gt;1752,1,0)</f>
        <v>0</v>
      </c>
      <c r="AL202">
        <f t="shared" si="93"/>
        <v>1</v>
      </c>
      <c r="AM202" s="31">
        <f t="shared" si="95"/>
        <v>7</v>
      </c>
      <c r="AN202" s="5">
        <f t="shared" si="94"/>
        <v>0</v>
      </c>
      <c r="AS202" s="14"/>
      <c r="AT202" s="14"/>
    </row>
    <row r="203" spans="1:46" x14ac:dyDescent="0.25">
      <c r="A203" t="s">
        <v>195</v>
      </c>
      <c r="B203" s="13">
        <v>0</v>
      </c>
      <c r="C203" s="13">
        <v>0.77773686999693192</v>
      </c>
      <c r="D203" s="51">
        <v>2.5370261902769642E-2</v>
      </c>
      <c r="E203" s="51">
        <v>3.9226842942013222E-2</v>
      </c>
      <c r="F203" s="13">
        <f t="shared" si="73"/>
        <v>0.75332251136585504</v>
      </c>
      <c r="G203" s="13">
        <v>0.38310801278632456</v>
      </c>
      <c r="H203" s="13">
        <v>3.0457641604724042E-2</v>
      </c>
      <c r="I203" s="13">
        <v>4.7430080456663873E-2</v>
      </c>
      <c r="J203" s="13">
        <v>-5.9403676121942375E-2</v>
      </c>
      <c r="K203" s="13">
        <v>-3.9324463782668115E-2</v>
      </c>
      <c r="L203" s="13">
        <v>0.55777260580112886</v>
      </c>
      <c r="M203" s="13">
        <v>4.5873209953153839E-2</v>
      </c>
      <c r="N203" s="14">
        <v>1797.6124214269696</v>
      </c>
      <c r="O203" s="1">
        <v>0.15</v>
      </c>
      <c r="P203" s="36">
        <v>2</v>
      </c>
      <c r="Q203" s="11">
        <f t="shared" si="74"/>
        <v>0</v>
      </c>
      <c r="R203" s="31">
        <f t="shared" si="75"/>
        <v>0</v>
      </c>
      <c r="S203" s="31">
        <f t="shared" si="76"/>
        <v>0</v>
      </c>
      <c r="T203" s="31">
        <f t="shared" si="77"/>
        <v>0</v>
      </c>
      <c r="U203" s="31">
        <f t="shared" si="78"/>
        <v>0</v>
      </c>
      <c r="V203" s="31">
        <f t="shared" si="79"/>
        <v>0</v>
      </c>
      <c r="W203" s="31">
        <f t="shared" si="80"/>
        <v>0</v>
      </c>
      <c r="X203" s="35">
        <f t="shared" si="81"/>
        <v>0</v>
      </c>
      <c r="Y203" s="35">
        <f t="shared" si="82"/>
        <v>0</v>
      </c>
      <c r="Z203" s="35">
        <f t="shared" si="83"/>
        <v>1</v>
      </c>
      <c r="AA203" s="36">
        <f t="shared" si="84"/>
        <v>1</v>
      </c>
      <c r="AB203" s="11">
        <f t="shared" si="85"/>
        <v>1</v>
      </c>
      <c r="AC203" s="36">
        <f t="shared" si="86"/>
        <v>0</v>
      </c>
      <c r="AD203" s="36">
        <f t="shared" si="87"/>
        <v>1</v>
      </c>
      <c r="AE203">
        <f t="shared" si="88"/>
        <v>0</v>
      </c>
      <c r="AF203">
        <f t="shared" si="89"/>
        <v>1</v>
      </c>
      <c r="AG203">
        <f t="shared" si="90"/>
        <v>0</v>
      </c>
      <c r="AH203">
        <f t="shared" si="91"/>
        <v>0</v>
      </c>
      <c r="AI203">
        <f t="shared" si="92"/>
        <v>0</v>
      </c>
      <c r="AJ203">
        <f>IF(N203&lt;1378,1,0)</f>
        <v>0</v>
      </c>
      <c r="AK203">
        <f>IF(N203&gt;2135,1,0)</f>
        <v>0</v>
      </c>
      <c r="AL203">
        <f t="shared" si="93"/>
        <v>0</v>
      </c>
      <c r="AM203" s="31">
        <f t="shared" si="95"/>
        <v>8</v>
      </c>
      <c r="AN203" s="5">
        <f t="shared" si="94"/>
        <v>0</v>
      </c>
      <c r="AS203" s="14"/>
      <c r="AT203" s="14"/>
    </row>
    <row r="204" spans="1:46" x14ac:dyDescent="0.25">
      <c r="A204" t="s">
        <v>196</v>
      </c>
      <c r="B204" s="13">
        <v>0</v>
      </c>
      <c r="C204" s="13">
        <v>7.7531496803309521E-2</v>
      </c>
      <c r="D204" s="51">
        <v>1.4902218879277925E-2</v>
      </c>
      <c r="E204" s="51">
        <v>0.3341951861602106</v>
      </c>
      <c r="F204" s="13">
        <f t="shared" si="73"/>
        <v>-0.15461686724332452</v>
      </c>
      <c r="G204" s="13">
        <v>0.65639834453262547</v>
      </c>
      <c r="H204" s="13">
        <v>-6.7571198280494361E-3</v>
      </c>
      <c r="I204" s="13">
        <v>-1.7936885977969635E-2</v>
      </c>
      <c r="J204" s="13">
        <v>2.3176006017299737E-2</v>
      </c>
      <c r="K204" s="13">
        <v>3.455246333207973E-2</v>
      </c>
      <c r="L204" s="13">
        <v>0.66129680857673023</v>
      </c>
      <c r="M204" s="13">
        <v>5.3823898740925455E-2</v>
      </c>
      <c r="N204" s="14">
        <v>1553.544222292971</v>
      </c>
      <c r="O204" s="1">
        <v>0.24</v>
      </c>
      <c r="P204" s="36">
        <v>1</v>
      </c>
      <c r="Q204" s="11">
        <f t="shared" si="74"/>
        <v>0</v>
      </c>
      <c r="R204" s="31">
        <f t="shared" si="75"/>
        <v>0</v>
      </c>
      <c r="S204" s="31">
        <f t="shared" si="76"/>
        <v>0</v>
      </c>
      <c r="T204" s="31">
        <f t="shared" si="77"/>
        <v>0</v>
      </c>
      <c r="U204" s="31">
        <f t="shared" si="78"/>
        <v>0</v>
      </c>
      <c r="V204" s="31">
        <f t="shared" si="79"/>
        <v>0</v>
      </c>
      <c r="W204" s="31">
        <f t="shared" si="80"/>
        <v>0</v>
      </c>
      <c r="X204" s="35">
        <f t="shared" si="81"/>
        <v>1</v>
      </c>
      <c r="Y204" s="35">
        <f t="shared" si="82"/>
        <v>1</v>
      </c>
      <c r="Z204" s="35">
        <f t="shared" si="83"/>
        <v>0</v>
      </c>
      <c r="AA204" s="36">
        <f t="shared" si="84"/>
        <v>2</v>
      </c>
      <c r="AB204" s="11">
        <f t="shared" si="85"/>
        <v>1</v>
      </c>
      <c r="AC204" s="36">
        <f t="shared" si="86"/>
        <v>0</v>
      </c>
      <c r="AD204" s="36">
        <f t="shared" si="87"/>
        <v>1</v>
      </c>
      <c r="AE204">
        <f t="shared" si="88"/>
        <v>0</v>
      </c>
      <c r="AF204">
        <f t="shared" si="89"/>
        <v>0</v>
      </c>
      <c r="AG204">
        <f t="shared" si="90"/>
        <v>0</v>
      </c>
      <c r="AH204">
        <f t="shared" si="91"/>
        <v>0</v>
      </c>
      <c r="AI204">
        <f t="shared" si="92"/>
        <v>0</v>
      </c>
      <c r="AJ204">
        <f>IF(N204&lt;1228,1,0)</f>
        <v>0</v>
      </c>
      <c r="AK204">
        <f>IF(N204&gt;1752,1,0)</f>
        <v>0</v>
      </c>
      <c r="AL204">
        <f t="shared" si="93"/>
        <v>0</v>
      </c>
      <c r="AM204" s="31">
        <f t="shared" si="95"/>
        <v>9</v>
      </c>
      <c r="AN204" s="5">
        <f t="shared" si="94"/>
        <v>0</v>
      </c>
      <c r="AS204" s="14"/>
      <c r="AT204" s="14"/>
    </row>
    <row r="205" spans="1:46" x14ac:dyDescent="0.25">
      <c r="A205" t="s">
        <v>197</v>
      </c>
      <c r="B205" s="13">
        <v>8.0262092213847405E-2</v>
      </c>
      <c r="C205" s="13">
        <v>0.22451659438315502</v>
      </c>
      <c r="D205" s="51">
        <v>2.0011281776232442E-2</v>
      </c>
      <c r="E205" s="51">
        <v>0.2206696936350438</v>
      </c>
      <c r="F205" s="13">
        <f t="shared" si="73"/>
        <v>7.2449162651772286E-2</v>
      </c>
      <c r="G205" s="13">
        <v>0.66861971091053696</v>
      </c>
      <c r="H205" s="13">
        <v>-1.7308748691479327E-2</v>
      </c>
      <c r="I205" s="13">
        <v>6.0256157297394676E-2</v>
      </c>
      <c r="J205" s="13">
        <v>7.9795448450605239E-2</v>
      </c>
      <c r="K205" s="13">
        <v>3.8360351029693263E-2</v>
      </c>
      <c r="L205" s="13">
        <v>0.70207772346050024</v>
      </c>
      <c r="M205" s="13">
        <v>2.5992436560672842E-2</v>
      </c>
      <c r="N205" s="14">
        <v>1593.3256907840309</v>
      </c>
      <c r="O205" s="1">
        <v>0.125</v>
      </c>
      <c r="P205" s="36">
        <v>1</v>
      </c>
      <c r="Q205" s="11">
        <f t="shared" si="74"/>
        <v>0</v>
      </c>
      <c r="R205" s="31">
        <f t="shared" si="75"/>
        <v>0</v>
      </c>
      <c r="S205" s="31">
        <f t="shared" si="76"/>
        <v>0</v>
      </c>
      <c r="T205" s="31">
        <f t="shared" si="77"/>
        <v>0</v>
      </c>
      <c r="U205" s="31">
        <f t="shared" si="78"/>
        <v>0</v>
      </c>
      <c r="V205" s="31">
        <f t="shared" si="79"/>
        <v>0</v>
      </c>
      <c r="W205" s="31">
        <f t="shared" si="80"/>
        <v>0</v>
      </c>
      <c r="X205" s="35">
        <f t="shared" si="81"/>
        <v>1</v>
      </c>
      <c r="Y205" s="35">
        <f t="shared" si="82"/>
        <v>0</v>
      </c>
      <c r="Z205" s="35">
        <f t="shared" si="83"/>
        <v>0</v>
      </c>
      <c r="AA205" s="36">
        <f t="shared" si="84"/>
        <v>1</v>
      </c>
      <c r="AB205" s="11">
        <f t="shared" si="85"/>
        <v>1</v>
      </c>
      <c r="AC205" s="36">
        <f t="shared" si="86"/>
        <v>0</v>
      </c>
      <c r="AD205" s="36">
        <f t="shared" si="87"/>
        <v>1</v>
      </c>
      <c r="AE205">
        <f t="shared" si="88"/>
        <v>0</v>
      </c>
      <c r="AF205">
        <f t="shared" si="89"/>
        <v>0</v>
      </c>
      <c r="AG205">
        <f t="shared" si="90"/>
        <v>0</v>
      </c>
      <c r="AH205">
        <f t="shared" si="91"/>
        <v>1</v>
      </c>
      <c r="AI205">
        <f t="shared" si="92"/>
        <v>0</v>
      </c>
      <c r="AJ205">
        <f>IF(N205&lt;1228,1,0)</f>
        <v>0</v>
      </c>
      <c r="AK205">
        <f>IF(N205&gt;1752,1,0)</f>
        <v>0</v>
      </c>
      <c r="AL205">
        <f t="shared" si="93"/>
        <v>0</v>
      </c>
      <c r="AM205" s="31">
        <f t="shared" si="95"/>
        <v>8</v>
      </c>
      <c r="AN205" s="5">
        <f t="shared" si="94"/>
        <v>0</v>
      </c>
      <c r="AS205" s="14"/>
      <c r="AT205" s="14"/>
    </row>
    <row r="206" spans="1:46" x14ac:dyDescent="0.25">
      <c r="A206" t="s">
        <v>198</v>
      </c>
      <c r="B206" s="13">
        <v>9.3309501395495431E-2</v>
      </c>
      <c r="C206" s="13">
        <v>0.73026697604630675</v>
      </c>
      <c r="D206" s="51">
        <v>7.8948428620738087E-2</v>
      </c>
      <c r="E206" s="51">
        <v>0.39850304389060504</v>
      </c>
      <c r="F206" s="13">
        <f t="shared" si="73"/>
        <v>0.4607886567573718</v>
      </c>
      <c r="G206" s="13">
        <v>0.12847681569921993</v>
      </c>
      <c r="H206" s="13">
        <v>1.3488429649795818E-2</v>
      </c>
      <c r="I206" s="13">
        <v>-7.180273273154506E-3</v>
      </c>
      <c r="J206" s="13">
        <v>1.6060592532423342E-3</v>
      </c>
      <c r="K206" s="13">
        <v>9.165426280791422E-4</v>
      </c>
      <c r="L206" s="13">
        <v>0.50553824585246931</v>
      </c>
      <c r="M206" s="13">
        <v>1.4172136765676866E-2</v>
      </c>
      <c r="N206" s="14">
        <v>2826.3574027553595</v>
      </c>
      <c r="O206" s="1">
        <v>0.125</v>
      </c>
      <c r="P206" s="36">
        <v>3</v>
      </c>
      <c r="Q206" s="11">
        <f t="shared" si="74"/>
        <v>0</v>
      </c>
      <c r="R206" s="31">
        <f t="shared" si="75"/>
        <v>0</v>
      </c>
      <c r="S206" s="31">
        <f t="shared" si="76"/>
        <v>0</v>
      </c>
      <c r="T206" s="31">
        <f t="shared" si="77"/>
        <v>0</v>
      </c>
      <c r="U206" s="31">
        <f t="shared" si="78"/>
        <v>0</v>
      </c>
      <c r="V206" s="31">
        <f t="shared" si="79"/>
        <v>0.5</v>
      </c>
      <c r="W206" s="31">
        <f t="shared" si="80"/>
        <v>0</v>
      </c>
      <c r="X206" s="35">
        <f t="shared" si="81"/>
        <v>0</v>
      </c>
      <c r="Y206" s="35">
        <f t="shared" si="82"/>
        <v>1</v>
      </c>
      <c r="Z206" s="35">
        <f t="shared" si="83"/>
        <v>0</v>
      </c>
      <c r="AA206" s="36">
        <f t="shared" si="84"/>
        <v>1</v>
      </c>
      <c r="AB206" s="11">
        <f t="shared" si="85"/>
        <v>1</v>
      </c>
      <c r="AC206" s="36">
        <f t="shared" si="86"/>
        <v>0</v>
      </c>
      <c r="AD206" s="36">
        <f t="shared" si="87"/>
        <v>1</v>
      </c>
      <c r="AE206">
        <f t="shared" si="88"/>
        <v>0</v>
      </c>
      <c r="AF206">
        <f t="shared" si="89"/>
        <v>0</v>
      </c>
      <c r="AG206">
        <f t="shared" si="90"/>
        <v>0</v>
      </c>
      <c r="AH206">
        <f t="shared" si="91"/>
        <v>0</v>
      </c>
      <c r="AI206">
        <f t="shared" si="92"/>
        <v>0</v>
      </c>
      <c r="AJ206">
        <f>IF(N206&lt;1803,1,0)</f>
        <v>0</v>
      </c>
      <c r="AK206">
        <f>IF(N206&gt;2983,1,0)</f>
        <v>0</v>
      </c>
      <c r="AL206">
        <f t="shared" si="93"/>
        <v>0</v>
      </c>
      <c r="AM206" s="31">
        <f t="shared" si="95"/>
        <v>8.5</v>
      </c>
      <c r="AN206" s="5">
        <f t="shared" si="94"/>
        <v>0</v>
      </c>
      <c r="AS206" s="14"/>
      <c r="AT206" s="14"/>
    </row>
    <row r="207" spans="1:46" x14ac:dyDescent="0.25">
      <c r="A207" t="s">
        <v>199</v>
      </c>
      <c r="B207" s="13">
        <v>0.13160181942673765</v>
      </c>
      <c r="C207" s="13">
        <v>0.90975806615707044</v>
      </c>
      <c r="D207" s="51">
        <v>0.12291351560327463</v>
      </c>
      <c r="E207" s="51">
        <v>0.1273696561921363</v>
      </c>
      <c r="F207" s="13">
        <f t="shared" si="73"/>
        <v>0.83534892869496802</v>
      </c>
      <c r="G207" s="13">
        <v>0.18890730652453067</v>
      </c>
      <c r="H207" s="13">
        <v>-4.9461382074764701E-3</v>
      </c>
      <c r="I207" s="13">
        <v>5.395080167078006E-3</v>
      </c>
      <c r="J207" s="13">
        <v>5.707522535048868E-2</v>
      </c>
      <c r="K207" s="13">
        <v>2.234852852404756E-3</v>
      </c>
      <c r="L207" s="13">
        <v>0.65491108507129048</v>
      </c>
      <c r="M207" s="13">
        <v>3.8720480488727303E-2</v>
      </c>
      <c r="N207" s="14">
        <v>2074.4486397594433</v>
      </c>
      <c r="O207" s="1">
        <v>0.10250000000000001</v>
      </c>
      <c r="P207" s="36">
        <v>2</v>
      </c>
      <c r="Q207" s="11">
        <f t="shared" si="74"/>
        <v>0</v>
      </c>
      <c r="R207" s="31">
        <f t="shared" si="75"/>
        <v>0</v>
      </c>
      <c r="S207" s="31">
        <f t="shared" si="76"/>
        <v>0</v>
      </c>
      <c r="T207" s="31">
        <f t="shared" si="77"/>
        <v>0</v>
      </c>
      <c r="U207" s="31">
        <f t="shared" si="78"/>
        <v>0</v>
      </c>
      <c r="V207" s="31">
        <f t="shared" si="79"/>
        <v>0.5</v>
      </c>
      <c r="W207" s="31">
        <f t="shared" si="80"/>
        <v>0</v>
      </c>
      <c r="X207" s="35">
        <f t="shared" si="81"/>
        <v>1</v>
      </c>
      <c r="Y207" s="35">
        <f t="shared" si="82"/>
        <v>0</v>
      </c>
      <c r="Z207" s="35">
        <f t="shared" si="83"/>
        <v>0</v>
      </c>
      <c r="AA207" s="36">
        <f t="shared" si="84"/>
        <v>1</v>
      </c>
      <c r="AB207" s="11">
        <f t="shared" si="85"/>
        <v>1</v>
      </c>
      <c r="AC207" s="36">
        <f t="shared" si="86"/>
        <v>0</v>
      </c>
      <c r="AD207" s="36">
        <f t="shared" si="87"/>
        <v>1</v>
      </c>
      <c r="AE207">
        <f t="shared" si="88"/>
        <v>0</v>
      </c>
      <c r="AF207">
        <f t="shared" si="89"/>
        <v>0</v>
      </c>
      <c r="AG207">
        <f t="shared" si="90"/>
        <v>0</v>
      </c>
      <c r="AH207">
        <f t="shared" si="91"/>
        <v>0</v>
      </c>
      <c r="AI207">
        <f t="shared" si="92"/>
        <v>0</v>
      </c>
      <c r="AJ207">
        <f t="shared" ref="AJ207:AJ212" si="96">IF(N207&lt;1378,1,0)</f>
        <v>0</v>
      </c>
      <c r="AK207">
        <f t="shared" ref="AK207:AK212" si="97">IF(N207&gt;2135,1,0)</f>
        <v>0</v>
      </c>
      <c r="AL207">
        <f t="shared" si="93"/>
        <v>0</v>
      </c>
      <c r="AM207" s="31">
        <f t="shared" si="95"/>
        <v>8.5</v>
      </c>
      <c r="AN207" s="5">
        <f t="shared" si="94"/>
        <v>0</v>
      </c>
      <c r="AS207" s="14"/>
      <c r="AT207" s="14"/>
    </row>
    <row r="208" spans="1:46" x14ac:dyDescent="0.25">
      <c r="A208" t="s">
        <v>412</v>
      </c>
      <c r="B208" s="13">
        <v>5.7208191814910721E-2</v>
      </c>
      <c r="C208" s="13">
        <v>0.54125140017807394</v>
      </c>
      <c r="D208" s="51">
        <v>4.2048424620156823E-2</v>
      </c>
      <c r="E208" s="51">
        <v>2.6380790992905766E-2</v>
      </c>
      <c r="F208" s="13">
        <f t="shared" si="73"/>
        <v>0.52783065743745872</v>
      </c>
      <c r="G208" s="13">
        <v>0.27439889699700709</v>
      </c>
      <c r="H208" s="13">
        <v>4.6461007294540307E-2</v>
      </c>
      <c r="I208" s="13">
        <v>-2.243862398328483E-2</v>
      </c>
      <c r="J208" s="13">
        <v>-4.9989947439469225E-2</v>
      </c>
      <c r="K208" s="13">
        <v>-8.9970416750438011E-3</v>
      </c>
      <c r="L208" s="13">
        <v>0.59967600280462996</v>
      </c>
      <c r="M208" s="13">
        <v>7.0976266397254253E-2</v>
      </c>
      <c r="N208" s="14">
        <v>1871.691057072622</v>
      </c>
      <c r="O208" s="1">
        <v>0.2475</v>
      </c>
      <c r="P208" s="36">
        <v>2</v>
      </c>
      <c r="Q208" s="11">
        <f t="shared" si="74"/>
        <v>0</v>
      </c>
      <c r="R208" s="31">
        <f t="shared" si="75"/>
        <v>0</v>
      </c>
      <c r="S208" s="31">
        <f t="shared" si="76"/>
        <v>0</v>
      </c>
      <c r="T208" s="31">
        <f t="shared" si="77"/>
        <v>0</v>
      </c>
      <c r="U208" s="31">
        <f t="shared" si="78"/>
        <v>0</v>
      </c>
      <c r="V208" s="31">
        <f t="shared" si="79"/>
        <v>0</v>
      </c>
      <c r="W208" s="31">
        <f t="shared" si="80"/>
        <v>0</v>
      </c>
      <c r="X208" s="35">
        <f t="shared" si="81"/>
        <v>0</v>
      </c>
      <c r="Y208" s="35">
        <f t="shared" si="82"/>
        <v>1</v>
      </c>
      <c r="Z208" s="35">
        <f t="shared" si="83"/>
        <v>1</v>
      </c>
      <c r="AA208" s="36">
        <f t="shared" si="84"/>
        <v>2</v>
      </c>
      <c r="AB208" s="11">
        <f t="shared" si="85"/>
        <v>1</v>
      </c>
      <c r="AC208" s="36">
        <f t="shared" si="86"/>
        <v>0</v>
      </c>
      <c r="AD208" s="36">
        <f t="shared" si="87"/>
        <v>1</v>
      </c>
      <c r="AE208">
        <f t="shared" si="88"/>
        <v>0</v>
      </c>
      <c r="AF208">
        <f t="shared" si="89"/>
        <v>1</v>
      </c>
      <c r="AG208">
        <f t="shared" si="90"/>
        <v>0</v>
      </c>
      <c r="AH208">
        <f t="shared" si="91"/>
        <v>0</v>
      </c>
      <c r="AI208">
        <f t="shared" si="92"/>
        <v>0</v>
      </c>
      <c r="AJ208">
        <f t="shared" si="96"/>
        <v>0</v>
      </c>
      <c r="AK208">
        <f t="shared" si="97"/>
        <v>0</v>
      </c>
      <c r="AL208">
        <f t="shared" si="93"/>
        <v>0</v>
      </c>
      <c r="AM208" s="31">
        <f t="shared" si="95"/>
        <v>8</v>
      </c>
      <c r="AN208" s="5">
        <f t="shared" si="94"/>
        <v>0</v>
      </c>
      <c r="AR208"/>
      <c r="AS208" s="14"/>
      <c r="AT208" s="14"/>
    </row>
    <row r="209" spans="1:46" x14ac:dyDescent="0.25">
      <c r="A209" t="s">
        <v>200</v>
      </c>
      <c r="B209" s="13">
        <v>2.3076523725469839E-2</v>
      </c>
      <c r="C209" s="13">
        <v>0.47390644097929552</v>
      </c>
      <c r="D209" s="51">
        <v>4.3779399237008777E-2</v>
      </c>
      <c r="E209" s="51">
        <v>0.21119300714841291</v>
      </c>
      <c r="F209" s="13">
        <f t="shared" si="73"/>
        <v>0.33132486388384758</v>
      </c>
      <c r="G209" s="13">
        <v>0.5249454885266327</v>
      </c>
      <c r="H209" s="13">
        <v>0.10269430921604834</v>
      </c>
      <c r="I209" s="13">
        <v>3.3150239826705862E-2</v>
      </c>
      <c r="J209" s="13">
        <v>-3.033445683173451E-2</v>
      </c>
      <c r="K209" s="13">
        <v>8.3058631801177826E-2</v>
      </c>
      <c r="L209" s="13">
        <v>0.60415570572331567</v>
      </c>
      <c r="M209" s="13">
        <v>9.542931231852788E-3</v>
      </c>
      <c r="N209" s="14">
        <v>2184.2443614984963</v>
      </c>
      <c r="O209" s="1">
        <v>0.19500000000000001</v>
      </c>
      <c r="P209" s="36">
        <v>2</v>
      </c>
      <c r="Q209" s="11">
        <f t="shared" si="74"/>
        <v>0</v>
      </c>
      <c r="R209" s="31">
        <f t="shared" si="75"/>
        <v>0</v>
      </c>
      <c r="S209" s="31">
        <f t="shared" si="76"/>
        <v>0</v>
      </c>
      <c r="T209" s="31">
        <f t="shared" si="77"/>
        <v>0</v>
      </c>
      <c r="U209" s="31">
        <f t="shared" si="78"/>
        <v>0</v>
      </c>
      <c r="V209" s="31">
        <f t="shared" si="79"/>
        <v>0</v>
      </c>
      <c r="W209" s="31">
        <f t="shared" si="80"/>
        <v>0</v>
      </c>
      <c r="X209" s="35">
        <f t="shared" si="81"/>
        <v>0</v>
      </c>
      <c r="Y209" s="35">
        <f t="shared" si="82"/>
        <v>0</v>
      </c>
      <c r="Z209" s="35">
        <f t="shared" si="83"/>
        <v>1</v>
      </c>
      <c r="AA209" s="36">
        <f t="shared" si="84"/>
        <v>1</v>
      </c>
      <c r="AB209" s="11">
        <f t="shared" si="85"/>
        <v>1</v>
      </c>
      <c r="AC209" s="36">
        <f t="shared" si="86"/>
        <v>0</v>
      </c>
      <c r="AD209" s="36">
        <f t="shared" si="87"/>
        <v>1</v>
      </c>
      <c r="AE209">
        <f t="shared" si="88"/>
        <v>0</v>
      </c>
      <c r="AF209">
        <f t="shared" si="89"/>
        <v>0</v>
      </c>
      <c r="AG209">
        <f t="shared" si="90"/>
        <v>1</v>
      </c>
      <c r="AH209">
        <f t="shared" si="91"/>
        <v>0</v>
      </c>
      <c r="AI209">
        <f t="shared" si="92"/>
        <v>0</v>
      </c>
      <c r="AJ209">
        <f t="shared" si="96"/>
        <v>0</v>
      </c>
      <c r="AK209">
        <f t="shared" si="97"/>
        <v>1</v>
      </c>
      <c r="AL209">
        <f t="shared" si="93"/>
        <v>0</v>
      </c>
      <c r="AM209" s="31">
        <f t="shared" si="95"/>
        <v>7</v>
      </c>
      <c r="AN209" s="5">
        <f t="shared" si="94"/>
        <v>0</v>
      </c>
      <c r="AS209" s="14"/>
      <c r="AT209" s="14"/>
    </row>
    <row r="210" spans="1:46" x14ac:dyDescent="0.25">
      <c r="A210" t="s">
        <v>201</v>
      </c>
      <c r="B210" s="13">
        <v>1.1673515128875607E-2</v>
      </c>
      <c r="C210" s="13">
        <v>0.53179319566186301</v>
      </c>
      <c r="D210" s="51">
        <v>1.312689687373984E-2</v>
      </c>
      <c r="E210" s="51">
        <v>1.697900969925929E-4</v>
      </c>
      <c r="F210" s="13">
        <f t="shared" si="73"/>
        <v>0.53324957021881692</v>
      </c>
      <c r="G210" s="13">
        <v>0.41115287635412773</v>
      </c>
      <c r="H210" s="13">
        <v>4.378056812170026E-2</v>
      </c>
      <c r="I210" s="13">
        <v>3.7549554940534073E-2</v>
      </c>
      <c r="J210" s="13">
        <v>-9.9433325551287217E-3</v>
      </c>
      <c r="K210" s="13">
        <v>1.1938366194791689E-2</v>
      </c>
      <c r="L210" s="13">
        <v>0.52290043885484416</v>
      </c>
      <c r="M210" s="13">
        <v>4.3249204834618658E-2</v>
      </c>
      <c r="N210" s="14">
        <v>1828.2043688600556</v>
      </c>
      <c r="O210" s="1">
        <v>0.20500000000000002</v>
      </c>
      <c r="P210" s="36">
        <v>2</v>
      </c>
      <c r="Q210" s="11">
        <f t="shared" si="74"/>
        <v>0</v>
      </c>
      <c r="R210" s="31">
        <f t="shared" si="75"/>
        <v>0</v>
      </c>
      <c r="S210" s="31">
        <f t="shared" si="76"/>
        <v>0</v>
      </c>
      <c r="T210" s="31">
        <f t="shared" si="77"/>
        <v>0</v>
      </c>
      <c r="U210" s="31">
        <f t="shared" si="78"/>
        <v>0</v>
      </c>
      <c r="V210" s="31">
        <f t="shared" si="79"/>
        <v>0</v>
      </c>
      <c r="W210" s="31">
        <f t="shared" si="80"/>
        <v>0</v>
      </c>
      <c r="X210" s="35">
        <f t="shared" si="81"/>
        <v>0</v>
      </c>
      <c r="Y210" s="35">
        <f t="shared" si="82"/>
        <v>0</v>
      </c>
      <c r="Z210" s="35">
        <f t="shared" si="83"/>
        <v>1</v>
      </c>
      <c r="AA210" s="36">
        <f t="shared" si="84"/>
        <v>1</v>
      </c>
      <c r="AB210" s="11">
        <f t="shared" si="85"/>
        <v>1</v>
      </c>
      <c r="AC210" s="36">
        <f t="shared" si="86"/>
        <v>0</v>
      </c>
      <c r="AD210" s="36">
        <f t="shared" si="87"/>
        <v>1</v>
      </c>
      <c r="AE210">
        <f t="shared" si="88"/>
        <v>0</v>
      </c>
      <c r="AF210">
        <f t="shared" si="89"/>
        <v>0</v>
      </c>
      <c r="AG210">
        <f t="shared" si="90"/>
        <v>0</v>
      </c>
      <c r="AH210">
        <f t="shared" si="91"/>
        <v>0</v>
      </c>
      <c r="AI210">
        <f t="shared" si="92"/>
        <v>0</v>
      </c>
      <c r="AJ210">
        <f t="shared" si="96"/>
        <v>0</v>
      </c>
      <c r="AK210">
        <f t="shared" si="97"/>
        <v>0</v>
      </c>
      <c r="AL210">
        <f t="shared" si="93"/>
        <v>0</v>
      </c>
      <c r="AM210" s="31">
        <f t="shared" si="95"/>
        <v>9</v>
      </c>
      <c r="AN210" s="5">
        <f t="shared" si="94"/>
        <v>0</v>
      </c>
      <c r="AS210" s="14"/>
      <c r="AT210" s="14"/>
    </row>
    <row r="211" spans="1:46" x14ac:dyDescent="0.25">
      <c r="A211" t="s">
        <v>202</v>
      </c>
      <c r="B211" s="13">
        <v>0</v>
      </c>
      <c r="C211" s="13">
        <v>-0.10647931635559713</v>
      </c>
      <c r="D211" s="51">
        <v>3.2091889517169056E-2</v>
      </c>
      <c r="E211" s="51">
        <v>0.11531539191927781</v>
      </c>
      <c r="F211" s="13">
        <f t="shared" si="73"/>
        <v>-0.18334906395703132</v>
      </c>
      <c r="G211" s="13">
        <v>0.83733408224199601</v>
      </c>
      <c r="H211" s="13">
        <v>4.0990554151362664E-2</v>
      </c>
      <c r="I211" s="13">
        <v>1.7419189505544358E-2</v>
      </c>
      <c r="J211" s="13">
        <v>9.0011762538440829E-2</v>
      </c>
      <c r="K211" s="13">
        <v>1.8038844720320846E-2</v>
      </c>
      <c r="L211" s="13">
        <v>0.72495830010139151</v>
      </c>
      <c r="M211" s="13">
        <v>3.1792929545362572E-2</v>
      </c>
      <c r="N211" s="14">
        <v>1826.336938552279</v>
      </c>
      <c r="O211" s="1">
        <v>0.17250000000000001</v>
      </c>
      <c r="P211" s="36">
        <v>2</v>
      </c>
      <c r="Q211" s="11">
        <f t="shared" si="74"/>
        <v>0</v>
      </c>
      <c r="R211" s="31">
        <f t="shared" si="75"/>
        <v>0</v>
      </c>
      <c r="S211" s="31">
        <f t="shared" si="76"/>
        <v>0</v>
      </c>
      <c r="T211" s="31">
        <f t="shared" si="77"/>
        <v>0</v>
      </c>
      <c r="U211" s="31">
        <f t="shared" si="78"/>
        <v>0</v>
      </c>
      <c r="V211" s="31">
        <f t="shared" si="79"/>
        <v>0</v>
      </c>
      <c r="W211" s="31">
        <f t="shared" si="80"/>
        <v>0</v>
      </c>
      <c r="X211" s="35">
        <f t="shared" si="81"/>
        <v>0</v>
      </c>
      <c r="Y211" s="35">
        <f t="shared" si="82"/>
        <v>0</v>
      </c>
      <c r="Z211" s="35">
        <f t="shared" si="83"/>
        <v>0</v>
      </c>
      <c r="AA211" s="36">
        <f t="shared" si="84"/>
        <v>0</v>
      </c>
      <c r="AB211" s="11">
        <f t="shared" si="85"/>
        <v>0</v>
      </c>
      <c r="AC211" s="36">
        <f t="shared" si="86"/>
        <v>0</v>
      </c>
      <c r="AD211" s="36">
        <f t="shared" si="87"/>
        <v>0</v>
      </c>
      <c r="AE211">
        <f t="shared" si="88"/>
        <v>0</v>
      </c>
      <c r="AF211">
        <f t="shared" si="89"/>
        <v>0</v>
      </c>
      <c r="AG211">
        <f t="shared" si="90"/>
        <v>0</v>
      </c>
      <c r="AH211">
        <f t="shared" si="91"/>
        <v>1</v>
      </c>
      <c r="AI211">
        <f t="shared" si="92"/>
        <v>0</v>
      </c>
      <c r="AJ211">
        <f t="shared" si="96"/>
        <v>0</v>
      </c>
      <c r="AK211">
        <f t="shared" si="97"/>
        <v>0</v>
      </c>
      <c r="AL211">
        <f t="shared" si="93"/>
        <v>0</v>
      </c>
      <c r="AM211" s="31">
        <f t="shared" si="95"/>
        <v>9</v>
      </c>
      <c r="AN211" s="5">
        <f t="shared" si="94"/>
        <v>0</v>
      </c>
      <c r="AS211" s="14"/>
      <c r="AT211" s="14"/>
    </row>
    <row r="212" spans="1:46" x14ac:dyDescent="0.25">
      <c r="A212" t="s">
        <v>203</v>
      </c>
      <c r="B212" s="13">
        <v>9.2765338825317456E-2</v>
      </c>
      <c r="C212" s="13">
        <v>0.1797099500899054</v>
      </c>
      <c r="D212" s="51">
        <v>0.42537852689599542</v>
      </c>
      <c r="E212" s="51">
        <v>0.19396877678256338</v>
      </c>
      <c r="F212" s="13">
        <f t="shared" si="73"/>
        <v>9.4977229569630478E-2</v>
      </c>
      <c r="G212" s="13">
        <v>0.58842791954390095</v>
      </c>
      <c r="H212" s="13">
        <v>-0.10432491496532834</v>
      </c>
      <c r="I212" s="13">
        <v>8.5468780668658539E-2</v>
      </c>
      <c r="J212" s="13">
        <v>-5.3539919673315742E-2</v>
      </c>
      <c r="K212" s="13">
        <v>-1.6474952526593509E-2</v>
      </c>
      <c r="L212" s="13">
        <v>0.68359158932083941</v>
      </c>
      <c r="M212" s="13">
        <v>-4.0070308924192227E-3</v>
      </c>
      <c r="N212" s="14">
        <v>1760.4199689766474</v>
      </c>
      <c r="O212" s="1">
        <v>0.1925</v>
      </c>
      <c r="P212" s="36">
        <v>2</v>
      </c>
      <c r="Q212" s="11">
        <f t="shared" si="74"/>
        <v>0</v>
      </c>
      <c r="R212" s="31">
        <f t="shared" si="75"/>
        <v>0</v>
      </c>
      <c r="S212" s="31">
        <f t="shared" si="76"/>
        <v>0</v>
      </c>
      <c r="T212" s="31">
        <f t="shared" si="77"/>
        <v>0</v>
      </c>
      <c r="U212" s="31">
        <f t="shared" si="78"/>
        <v>0</v>
      </c>
      <c r="V212" s="31">
        <f t="shared" si="79"/>
        <v>0</v>
      </c>
      <c r="W212" s="31">
        <f t="shared" si="80"/>
        <v>0</v>
      </c>
      <c r="X212" s="35">
        <f t="shared" si="81"/>
        <v>1</v>
      </c>
      <c r="Y212" s="35">
        <f t="shared" si="82"/>
        <v>0</v>
      </c>
      <c r="Z212" s="35">
        <f t="shared" si="83"/>
        <v>1</v>
      </c>
      <c r="AA212" s="36">
        <f t="shared" si="84"/>
        <v>2</v>
      </c>
      <c r="AB212" s="11">
        <f t="shared" si="85"/>
        <v>1</v>
      </c>
      <c r="AC212" s="36">
        <f t="shared" si="86"/>
        <v>0</v>
      </c>
      <c r="AD212" s="36">
        <f t="shared" si="87"/>
        <v>1</v>
      </c>
      <c r="AE212">
        <f t="shared" si="88"/>
        <v>0</v>
      </c>
      <c r="AF212">
        <f t="shared" si="89"/>
        <v>1</v>
      </c>
      <c r="AG212">
        <f t="shared" si="90"/>
        <v>0</v>
      </c>
      <c r="AH212">
        <f t="shared" si="91"/>
        <v>0</v>
      </c>
      <c r="AI212">
        <f t="shared" si="92"/>
        <v>1</v>
      </c>
      <c r="AJ212">
        <f t="shared" si="96"/>
        <v>0</v>
      </c>
      <c r="AK212">
        <f t="shared" si="97"/>
        <v>0</v>
      </c>
      <c r="AL212">
        <f t="shared" si="93"/>
        <v>0</v>
      </c>
      <c r="AM212" s="31">
        <f t="shared" si="95"/>
        <v>7</v>
      </c>
      <c r="AN212" s="5">
        <f t="shared" si="94"/>
        <v>0</v>
      </c>
      <c r="AS212" s="14"/>
      <c r="AT212" s="14"/>
    </row>
    <row r="213" spans="1:46" x14ac:dyDescent="0.25">
      <c r="A213" t="s">
        <v>204</v>
      </c>
      <c r="B213" s="13">
        <v>0.28803103443246947</v>
      </c>
      <c r="C213" s="13">
        <v>1.1723222474296471</v>
      </c>
      <c r="D213" s="51">
        <v>6.3490531125806507E-2</v>
      </c>
      <c r="E213" s="51">
        <v>1.1985647857637045</v>
      </c>
      <c r="F213" s="13">
        <f t="shared" si="73"/>
        <v>0.34094576113015063</v>
      </c>
      <c r="G213" s="13">
        <v>0.33515874520555938</v>
      </c>
      <c r="H213" s="13">
        <v>4.5553218342448465E-2</v>
      </c>
      <c r="I213" s="13">
        <v>0.13614819863077351</v>
      </c>
      <c r="J213" s="13">
        <v>5.6700616241090247E-2</v>
      </c>
      <c r="K213" s="13">
        <v>1.1106015993306625E-2</v>
      </c>
      <c r="L213" s="13">
        <v>0.60123701441422872</v>
      </c>
      <c r="M213" s="13">
        <v>1.7717072286157275E-2</v>
      </c>
      <c r="N213" s="14">
        <v>1361.9273374169165</v>
      </c>
      <c r="O213" s="1">
        <v>0.255</v>
      </c>
      <c r="P213" s="36">
        <v>1</v>
      </c>
      <c r="Q213" s="11">
        <f t="shared" si="74"/>
        <v>1</v>
      </c>
      <c r="R213" s="31">
        <f t="shared" si="75"/>
        <v>0.5</v>
      </c>
      <c r="S213" s="31">
        <f t="shared" si="76"/>
        <v>0</v>
      </c>
      <c r="T213" s="31">
        <f t="shared" si="77"/>
        <v>0</v>
      </c>
      <c r="U213" s="31">
        <f t="shared" si="78"/>
        <v>0</v>
      </c>
      <c r="V213" s="31">
        <f t="shared" si="79"/>
        <v>0</v>
      </c>
      <c r="W213" s="31">
        <f t="shared" si="80"/>
        <v>0</v>
      </c>
      <c r="X213" s="35">
        <f t="shared" si="81"/>
        <v>0</v>
      </c>
      <c r="Y213" s="35">
        <f t="shared" si="82"/>
        <v>0</v>
      </c>
      <c r="Z213" s="35">
        <f t="shared" si="83"/>
        <v>0</v>
      </c>
      <c r="AA213" s="36">
        <f t="shared" si="84"/>
        <v>0</v>
      </c>
      <c r="AB213" s="11">
        <f t="shared" si="85"/>
        <v>0</v>
      </c>
      <c r="AC213" s="36">
        <f t="shared" si="86"/>
        <v>0</v>
      </c>
      <c r="AD213" s="36">
        <f t="shared" si="87"/>
        <v>0</v>
      </c>
      <c r="AE213">
        <f t="shared" si="88"/>
        <v>0</v>
      </c>
      <c r="AF213">
        <f t="shared" si="89"/>
        <v>0</v>
      </c>
      <c r="AG213">
        <f t="shared" si="90"/>
        <v>0</v>
      </c>
      <c r="AH213">
        <f t="shared" si="91"/>
        <v>0</v>
      </c>
      <c r="AI213">
        <f t="shared" si="92"/>
        <v>0</v>
      </c>
      <c r="AJ213">
        <f>IF(N213&lt;1228,1,0)</f>
        <v>0</v>
      </c>
      <c r="AK213">
        <f>IF(N213&gt;1752,1,0)</f>
        <v>0</v>
      </c>
      <c r="AL213">
        <f t="shared" si="93"/>
        <v>1</v>
      </c>
      <c r="AM213" s="31">
        <f t="shared" si="95"/>
        <v>7.5</v>
      </c>
      <c r="AN213" s="5">
        <f t="shared" si="94"/>
        <v>0</v>
      </c>
      <c r="AS213" s="14"/>
      <c r="AT213" s="14"/>
    </row>
    <row r="214" spans="1:46" x14ac:dyDescent="0.25">
      <c r="A214" t="s">
        <v>205</v>
      </c>
      <c r="B214" s="13">
        <v>0</v>
      </c>
      <c r="C214" s="13">
        <v>6.7195210743467362E-2</v>
      </c>
      <c r="D214" s="51">
        <v>3.8896529407005907E-2</v>
      </c>
      <c r="E214" s="51">
        <v>0.27536607070625352</v>
      </c>
      <c r="F214" s="13">
        <f t="shared" si="73"/>
        <v>-0.12089345522206937</v>
      </c>
      <c r="G214" s="13">
        <v>0.7183036695231817</v>
      </c>
      <c r="H214" s="13">
        <v>5.0971087090253978E-4</v>
      </c>
      <c r="I214" s="13">
        <v>-4.8494925352454192E-2</v>
      </c>
      <c r="J214" s="13">
        <v>2.011164145295688E-2</v>
      </c>
      <c r="K214" s="13">
        <v>-2.560472453684977E-3</v>
      </c>
      <c r="L214" s="13">
        <v>0.54805904557103202</v>
      </c>
      <c r="M214" s="13">
        <v>2.3989587689769536E-2</v>
      </c>
      <c r="N214" s="14">
        <v>1547.5203968429594</v>
      </c>
      <c r="O214" s="1">
        <v>0.21000000000000002</v>
      </c>
      <c r="P214" s="36">
        <v>1</v>
      </c>
      <c r="Q214" s="11">
        <f t="shared" si="74"/>
        <v>0</v>
      </c>
      <c r="R214" s="31">
        <f t="shared" si="75"/>
        <v>0</v>
      </c>
      <c r="S214" s="31">
        <f t="shared" si="76"/>
        <v>0</v>
      </c>
      <c r="T214" s="31">
        <f t="shared" si="77"/>
        <v>0</v>
      </c>
      <c r="U214" s="31">
        <f t="shared" si="78"/>
        <v>0</v>
      </c>
      <c r="V214" s="31">
        <f t="shared" si="79"/>
        <v>0</v>
      </c>
      <c r="W214" s="31">
        <f t="shared" si="80"/>
        <v>0</v>
      </c>
      <c r="X214" s="35">
        <f t="shared" si="81"/>
        <v>0</v>
      </c>
      <c r="Y214" s="35">
        <f t="shared" si="82"/>
        <v>1</v>
      </c>
      <c r="Z214" s="35">
        <f t="shared" si="83"/>
        <v>0</v>
      </c>
      <c r="AA214" s="36">
        <f t="shared" si="84"/>
        <v>1</v>
      </c>
      <c r="AB214" s="11">
        <f t="shared" si="85"/>
        <v>1</v>
      </c>
      <c r="AC214" s="36">
        <f t="shared" si="86"/>
        <v>0</v>
      </c>
      <c r="AD214" s="36">
        <f t="shared" si="87"/>
        <v>1</v>
      </c>
      <c r="AE214">
        <f t="shared" si="88"/>
        <v>0</v>
      </c>
      <c r="AF214">
        <f t="shared" si="89"/>
        <v>1</v>
      </c>
      <c r="AG214">
        <f t="shared" si="90"/>
        <v>0</v>
      </c>
      <c r="AH214">
        <f t="shared" si="91"/>
        <v>0</v>
      </c>
      <c r="AI214">
        <f t="shared" si="92"/>
        <v>0</v>
      </c>
      <c r="AJ214">
        <f>IF(N214&lt;1228,1,0)</f>
        <v>0</v>
      </c>
      <c r="AK214">
        <f>IF(N214&gt;1752,1,0)</f>
        <v>0</v>
      </c>
      <c r="AL214">
        <f t="shared" si="93"/>
        <v>0</v>
      </c>
      <c r="AM214" s="31">
        <f t="shared" si="95"/>
        <v>8</v>
      </c>
      <c r="AN214" s="5">
        <f t="shared" si="94"/>
        <v>0</v>
      </c>
      <c r="AS214" s="14"/>
      <c r="AT214" s="14"/>
    </row>
    <row r="215" spans="1:46" x14ac:dyDescent="0.25">
      <c r="A215" t="s">
        <v>206</v>
      </c>
      <c r="B215" s="13">
        <v>6.365240616206419E-2</v>
      </c>
      <c r="C215" s="13">
        <v>0.74286820704788947</v>
      </c>
      <c r="D215" s="51">
        <v>2.3179479614228549E-2</v>
      </c>
      <c r="E215" s="51">
        <v>0.1162293237935422</v>
      </c>
      <c r="F215" s="13">
        <f t="shared" si="73"/>
        <v>0.66428921794611739</v>
      </c>
      <c r="G215" s="13">
        <v>0.2987265703247961</v>
      </c>
      <c r="H215" s="13">
        <v>4.1517667737438636E-3</v>
      </c>
      <c r="I215" s="13">
        <v>-1.4783904619970194E-3</v>
      </c>
      <c r="J215" s="13">
        <v>7.3705950690589911E-2</v>
      </c>
      <c r="K215" s="13">
        <v>-2.2497187851518562E-3</v>
      </c>
      <c r="L215" s="13">
        <v>0.62160953079836312</v>
      </c>
      <c r="M215" s="13">
        <v>6.5307190820215535E-2</v>
      </c>
      <c r="N215" s="14">
        <v>1349.9637920207642</v>
      </c>
      <c r="O215" s="1">
        <v>0.11499999999999999</v>
      </c>
      <c r="P215" s="36">
        <v>1</v>
      </c>
      <c r="Q215" s="11">
        <f t="shared" si="74"/>
        <v>0</v>
      </c>
      <c r="R215" s="31">
        <f t="shared" si="75"/>
        <v>0</v>
      </c>
      <c r="S215" s="31">
        <f t="shared" si="76"/>
        <v>0</v>
      </c>
      <c r="T215" s="31">
        <f t="shared" si="77"/>
        <v>0</v>
      </c>
      <c r="U215" s="31">
        <f t="shared" si="78"/>
        <v>0</v>
      </c>
      <c r="V215" s="31">
        <f t="shared" si="79"/>
        <v>0</v>
      </c>
      <c r="W215" s="31">
        <f t="shared" si="80"/>
        <v>0</v>
      </c>
      <c r="X215" s="35">
        <f t="shared" si="81"/>
        <v>0</v>
      </c>
      <c r="Y215" s="35">
        <f t="shared" si="82"/>
        <v>1</v>
      </c>
      <c r="Z215" s="35">
        <f t="shared" si="83"/>
        <v>0</v>
      </c>
      <c r="AA215" s="36">
        <f t="shared" si="84"/>
        <v>1</v>
      </c>
      <c r="AB215" s="11">
        <f t="shared" si="85"/>
        <v>1</v>
      </c>
      <c r="AC215" s="36">
        <f t="shared" si="86"/>
        <v>0</v>
      </c>
      <c r="AD215" s="36">
        <f t="shared" si="87"/>
        <v>1</v>
      </c>
      <c r="AE215">
        <f t="shared" si="88"/>
        <v>0</v>
      </c>
      <c r="AF215">
        <f t="shared" si="89"/>
        <v>1</v>
      </c>
      <c r="AG215">
        <f t="shared" si="90"/>
        <v>0</v>
      </c>
      <c r="AH215">
        <f t="shared" si="91"/>
        <v>0</v>
      </c>
      <c r="AI215">
        <f t="shared" si="92"/>
        <v>0</v>
      </c>
      <c r="AJ215">
        <f>IF(N215&lt;1228,1,0)</f>
        <v>0</v>
      </c>
      <c r="AK215">
        <f>IF(N215&gt;1752,1,0)</f>
        <v>0</v>
      </c>
      <c r="AL215">
        <f t="shared" si="93"/>
        <v>0</v>
      </c>
      <c r="AM215" s="31">
        <f t="shared" si="95"/>
        <v>8</v>
      </c>
      <c r="AN215" s="5">
        <f t="shared" si="94"/>
        <v>0</v>
      </c>
      <c r="AS215" s="14"/>
      <c r="AT215" s="14"/>
    </row>
    <row r="216" spans="1:46" x14ac:dyDescent="0.25">
      <c r="A216" t="s">
        <v>207</v>
      </c>
      <c r="B216" s="13">
        <v>0</v>
      </c>
      <c r="C216" s="13">
        <v>0.25894821035792842</v>
      </c>
      <c r="D216" s="51">
        <v>2.3417538714479328E-2</v>
      </c>
      <c r="E216" s="51">
        <v>6.6208980426137001E-2</v>
      </c>
      <c r="F216" s="13">
        <f t="shared" si="73"/>
        <v>0.21541202870537002</v>
      </c>
      <c r="G216" s="13">
        <v>0.58551298987230294</v>
      </c>
      <c r="H216" s="13">
        <v>-1.3585965424173901E-2</v>
      </c>
      <c r="I216" s="13">
        <v>6.2764308540155765E-3</v>
      </c>
      <c r="J216" s="13">
        <v>3.0616099002421737E-2</v>
      </c>
      <c r="K216" s="13">
        <v>-1.7829767379857362E-3</v>
      </c>
      <c r="L216" s="13">
        <v>0.59930250610005042</v>
      </c>
      <c r="M216" s="13">
        <v>5.0055856813371435E-2</v>
      </c>
      <c r="N216" s="14">
        <v>1990.4431749110895</v>
      </c>
      <c r="O216" s="1">
        <v>0.14500000000000002</v>
      </c>
      <c r="P216" s="36">
        <v>1</v>
      </c>
      <c r="Q216" s="11">
        <f t="shared" si="74"/>
        <v>0</v>
      </c>
      <c r="R216" s="31">
        <f t="shared" si="75"/>
        <v>0</v>
      </c>
      <c r="S216" s="31">
        <f t="shared" si="76"/>
        <v>0</v>
      </c>
      <c r="T216" s="31">
        <f t="shared" si="77"/>
        <v>0</v>
      </c>
      <c r="U216" s="31">
        <f t="shared" si="78"/>
        <v>0</v>
      </c>
      <c r="V216" s="31">
        <f t="shared" si="79"/>
        <v>0</v>
      </c>
      <c r="W216" s="31">
        <f t="shared" si="80"/>
        <v>0</v>
      </c>
      <c r="X216" s="35">
        <f t="shared" si="81"/>
        <v>1</v>
      </c>
      <c r="Y216" s="35">
        <f t="shared" si="82"/>
        <v>0</v>
      </c>
      <c r="Z216" s="35">
        <f t="shared" si="83"/>
        <v>0</v>
      </c>
      <c r="AA216" s="36">
        <f t="shared" si="84"/>
        <v>1</v>
      </c>
      <c r="AB216" s="11">
        <f t="shared" si="85"/>
        <v>1</v>
      </c>
      <c r="AC216" s="36">
        <f t="shared" si="86"/>
        <v>0</v>
      </c>
      <c r="AD216" s="36">
        <f t="shared" si="87"/>
        <v>1</v>
      </c>
      <c r="AE216">
        <f t="shared" si="88"/>
        <v>0</v>
      </c>
      <c r="AF216">
        <f t="shared" si="89"/>
        <v>1</v>
      </c>
      <c r="AG216">
        <f t="shared" si="90"/>
        <v>0</v>
      </c>
      <c r="AH216">
        <f t="shared" si="91"/>
        <v>0</v>
      </c>
      <c r="AI216">
        <f t="shared" si="92"/>
        <v>0</v>
      </c>
      <c r="AJ216">
        <f>IF(N216&lt;1228,1,0)</f>
        <v>0</v>
      </c>
      <c r="AK216">
        <f>IF(N216&gt;1752,1,0)</f>
        <v>1</v>
      </c>
      <c r="AL216">
        <f t="shared" si="93"/>
        <v>0</v>
      </c>
      <c r="AM216" s="31">
        <f t="shared" si="95"/>
        <v>7</v>
      </c>
      <c r="AN216" s="5">
        <f t="shared" si="94"/>
        <v>0</v>
      </c>
      <c r="AS216" s="14"/>
      <c r="AT216" s="14"/>
    </row>
    <row r="217" spans="1:46" x14ac:dyDescent="0.25">
      <c r="A217" t="s">
        <v>208</v>
      </c>
      <c r="B217" s="13">
        <v>0</v>
      </c>
      <c r="C217" s="13">
        <v>0.67766065432966349</v>
      </c>
      <c r="D217" s="51">
        <v>3.7011009604122746E-3</v>
      </c>
      <c r="E217" s="51">
        <v>0.24580307644257046</v>
      </c>
      <c r="F217" s="13">
        <f t="shared" si="73"/>
        <v>0.50604263293511376</v>
      </c>
      <c r="G217" s="13">
        <v>0.31419533504049685</v>
      </c>
      <c r="H217" s="13">
        <v>2.7974230493915533E-2</v>
      </c>
      <c r="I217" s="13">
        <v>5.7482824562646077E-2</v>
      </c>
      <c r="J217" s="13">
        <v>-7.1242289372999146E-2</v>
      </c>
      <c r="K217" s="13">
        <v>-9.3347388147107056E-3</v>
      </c>
      <c r="L217" s="13">
        <v>0.68660293560374719</v>
      </c>
      <c r="M217" s="13">
        <v>2.4102881417445023E-2</v>
      </c>
      <c r="N217" s="14">
        <v>1435.1192667993264</v>
      </c>
      <c r="O217" s="1">
        <v>0.23249999999999998</v>
      </c>
      <c r="P217" s="36">
        <v>1</v>
      </c>
      <c r="Q217" s="11">
        <f t="shared" si="74"/>
        <v>0</v>
      </c>
      <c r="R217" s="31">
        <f t="shared" si="75"/>
        <v>0</v>
      </c>
      <c r="S217" s="31">
        <f t="shared" si="76"/>
        <v>0</v>
      </c>
      <c r="T217" s="31">
        <f t="shared" si="77"/>
        <v>0</v>
      </c>
      <c r="U217" s="31">
        <f t="shared" si="78"/>
        <v>0</v>
      </c>
      <c r="V217" s="31">
        <f t="shared" si="79"/>
        <v>0</v>
      </c>
      <c r="W217" s="31">
        <f t="shared" si="80"/>
        <v>0</v>
      </c>
      <c r="X217" s="35">
        <f t="shared" si="81"/>
        <v>0</v>
      </c>
      <c r="Y217" s="35">
        <f t="shared" si="82"/>
        <v>0</v>
      </c>
      <c r="Z217" s="35">
        <f t="shared" si="83"/>
        <v>1</v>
      </c>
      <c r="AA217" s="36">
        <f t="shared" si="84"/>
        <v>1</v>
      </c>
      <c r="AB217" s="11">
        <f t="shared" si="85"/>
        <v>1</v>
      </c>
      <c r="AC217" s="36">
        <f t="shared" si="86"/>
        <v>0</v>
      </c>
      <c r="AD217" s="36">
        <f t="shared" si="87"/>
        <v>1</v>
      </c>
      <c r="AE217">
        <f t="shared" si="88"/>
        <v>0</v>
      </c>
      <c r="AF217">
        <f t="shared" si="89"/>
        <v>1</v>
      </c>
      <c r="AG217">
        <f t="shared" si="90"/>
        <v>0</v>
      </c>
      <c r="AH217">
        <f t="shared" si="91"/>
        <v>0</v>
      </c>
      <c r="AI217">
        <f t="shared" si="92"/>
        <v>0</v>
      </c>
      <c r="AJ217">
        <f>IF(N217&lt;1228,1,0)</f>
        <v>0</v>
      </c>
      <c r="AK217">
        <f>IF(N217&gt;1752,1,0)</f>
        <v>0</v>
      </c>
      <c r="AL217">
        <f t="shared" si="93"/>
        <v>0</v>
      </c>
      <c r="AM217" s="31">
        <f t="shared" si="95"/>
        <v>8</v>
      </c>
      <c r="AN217" s="5">
        <f t="shared" si="94"/>
        <v>0</v>
      </c>
      <c r="AS217" s="14"/>
      <c r="AT217" s="14"/>
    </row>
    <row r="218" spans="1:46" x14ac:dyDescent="0.25">
      <c r="A218" t="s">
        <v>209</v>
      </c>
      <c r="B218" s="13">
        <v>0</v>
      </c>
      <c r="C218" s="13">
        <v>0.45198713070874552</v>
      </c>
      <c r="D218" s="51">
        <v>7.6194481156634228E-2</v>
      </c>
      <c r="E218" s="51">
        <v>4.2479341049568131E-2</v>
      </c>
      <c r="F218" s="13">
        <f t="shared" si="73"/>
        <v>0.43139492971284393</v>
      </c>
      <c r="G218" s="13">
        <v>0.37848530851244661</v>
      </c>
      <c r="H218" s="13">
        <v>-7.8611749947731548E-3</v>
      </c>
      <c r="I218" s="13">
        <v>-3.0457926463848838E-2</v>
      </c>
      <c r="J218" s="13">
        <v>1.8049047485548746E-2</v>
      </c>
      <c r="K218" s="13">
        <v>-1.3691978052785454E-2</v>
      </c>
      <c r="L218" s="13">
        <v>0.50537715177038656</v>
      </c>
      <c r="M218" s="13">
        <v>3.2405413017635644E-2</v>
      </c>
      <c r="N218" s="14">
        <v>2205.4383973736049</v>
      </c>
      <c r="O218" s="1">
        <v>0.17250000000000001</v>
      </c>
      <c r="P218" s="36">
        <v>3</v>
      </c>
      <c r="Q218" s="11">
        <f t="shared" si="74"/>
        <v>0</v>
      </c>
      <c r="R218" s="31">
        <f t="shared" si="75"/>
        <v>0</v>
      </c>
      <c r="S218" s="31">
        <f t="shared" si="76"/>
        <v>0</v>
      </c>
      <c r="T218" s="31">
        <f t="shared" si="77"/>
        <v>0</v>
      </c>
      <c r="U218" s="31">
        <f t="shared" si="78"/>
        <v>0</v>
      </c>
      <c r="V218" s="31">
        <f t="shared" si="79"/>
        <v>0</v>
      </c>
      <c r="W218" s="31">
        <f t="shared" si="80"/>
        <v>0</v>
      </c>
      <c r="X218" s="35">
        <f t="shared" si="81"/>
        <v>1</v>
      </c>
      <c r="Y218" s="35">
        <f t="shared" si="82"/>
        <v>1</v>
      </c>
      <c r="Z218" s="35">
        <f t="shared" si="83"/>
        <v>0</v>
      </c>
      <c r="AA218" s="36">
        <f t="shared" si="84"/>
        <v>2</v>
      </c>
      <c r="AB218" s="11">
        <f t="shared" si="85"/>
        <v>1</v>
      </c>
      <c r="AC218" s="36">
        <f t="shared" si="86"/>
        <v>0</v>
      </c>
      <c r="AD218" s="36">
        <f t="shared" si="87"/>
        <v>1</v>
      </c>
      <c r="AE218">
        <f t="shared" si="88"/>
        <v>0</v>
      </c>
      <c r="AF218">
        <f t="shared" si="89"/>
        <v>1</v>
      </c>
      <c r="AG218">
        <f t="shared" si="90"/>
        <v>0</v>
      </c>
      <c r="AH218">
        <f t="shared" si="91"/>
        <v>0</v>
      </c>
      <c r="AI218">
        <f t="shared" si="92"/>
        <v>0</v>
      </c>
      <c r="AJ218">
        <f>IF(N218&lt;1803,1,0)</f>
        <v>0</v>
      </c>
      <c r="AK218">
        <f>IF(N218&gt;2983,1,0)</f>
        <v>0</v>
      </c>
      <c r="AL218">
        <f t="shared" si="93"/>
        <v>0</v>
      </c>
      <c r="AM218" s="31">
        <f t="shared" si="95"/>
        <v>8</v>
      </c>
      <c r="AN218" s="5">
        <f t="shared" si="94"/>
        <v>0</v>
      </c>
      <c r="AS218" s="14"/>
      <c r="AT218" s="14"/>
    </row>
    <row r="219" spans="1:46" x14ac:dyDescent="0.25">
      <c r="A219" t="s">
        <v>210</v>
      </c>
      <c r="B219" s="13">
        <v>5.4394931109716365E-3</v>
      </c>
      <c r="C219" s="13">
        <v>-6.6550727813000671E-2</v>
      </c>
      <c r="D219" s="51">
        <v>7.3479671902173166E-2</v>
      </c>
      <c r="E219" s="51">
        <v>7.3712462513864735E-2</v>
      </c>
      <c r="F219" s="13">
        <f t="shared" si="73"/>
        <v>-0.1093318909444452</v>
      </c>
      <c r="G219" s="13">
        <v>0.76436833139065719</v>
      </c>
      <c r="H219" s="13">
        <v>-7.235961129743609E-3</v>
      </c>
      <c r="I219" s="13">
        <v>8.2685087851028682E-2</v>
      </c>
      <c r="J219" s="13">
        <v>-1.7089569611239679E-2</v>
      </c>
      <c r="K219" s="13">
        <v>5.6355868377449436E-2</v>
      </c>
      <c r="L219" s="13">
        <v>0.57768623113654527</v>
      </c>
      <c r="M219" s="13">
        <v>5.6359598980438262E-2</v>
      </c>
      <c r="N219" s="14">
        <v>1768.0295864533696</v>
      </c>
      <c r="O219" s="1">
        <v>0.26</v>
      </c>
      <c r="P219" s="36">
        <v>1</v>
      </c>
      <c r="Q219" s="11">
        <f t="shared" si="74"/>
        <v>0</v>
      </c>
      <c r="R219" s="31">
        <f t="shared" si="75"/>
        <v>0</v>
      </c>
      <c r="S219" s="31">
        <f t="shared" si="76"/>
        <v>0</v>
      </c>
      <c r="T219" s="31">
        <f t="shared" si="77"/>
        <v>0</v>
      </c>
      <c r="U219" s="31">
        <f t="shared" si="78"/>
        <v>0</v>
      </c>
      <c r="V219" s="31">
        <f t="shared" si="79"/>
        <v>0</v>
      </c>
      <c r="W219" s="31">
        <f t="shared" si="80"/>
        <v>0</v>
      </c>
      <c r="X219" s="35">
        <f t="shared" si="81"/>
        <v>1</v>
      </c>
      <c r="Y219" s="35">
        <f t="shared" si="82"/>
        <v>0</v>
      </c>
      <c r="Z219" s="35">
        <f t="shared" si="83"/>
        <v>1</v>
      </c>
      <c r="AA219" s="36">
        <f t="shared" si="84"/>
        <v>2</v>
      </c>
      <c r="AB219" s="11">
        <f t="shared" si="85"/>
        <v>1</v>
      </c>
      <c r="AC219" s="36">
        <f t="shared" si="86"/>
        <v>0</v>
      </c>
      <c r="AD219" s="36">
        <f t="shared" si="87"/>
        <v>1</v>
      </c>
      <c r="AE219">
        <f t="shared" si="88"/>
        <v>0</v>
      </c>
      <c r="AF219">
        <f t="shared" si="89"/>
        <v>0</v>
      </c>
      <c r="AG219">
        <f t="shared" si="90"/>
        <v>1</v>
      </c>
      <c r="AH219">
        <f t="shared" si="91"/>
        <v>0</v>
      </c>
      <c r="AI219">
        <f t="shared" si="92"/>
        <v>0</v>
      </c>
      <c r="AJ219">
        <f>IF(N219&lt;1228,1,0)</f>
        <v>0</v>
      </c>
      <c r="AK219">
        <f>IF(N219&gt;1752,1,0)</f>
        <v>1</v>
      </c>
      <c r="AL219">
        <f t="shared" si="93"/>
        <v>1</v>
      </c>
      <c r="AM219" s="31">
        <f t="shared" si="95"/>
        <v>6</v>
      </c>
      <c r="AN219" s="5">
        <f t="shared" si="94"/>
        <v>0</v>
      </c>
      <c r="AS219" s="14"/>
      <c r="AT219" s="14"/>
    </row>
    <row r="220" spans="1:46" x14ac:dyDescent="0.25">
      <c r="A220" t="s">
        <v>211</v>
      </c>
      <c r="B220" s="13">
        <v>0</v>
      </c>
      <c r="C220" s="13">
        <v>0.33200899909051745</v>
      </c>
      <c r="D220" s="51">
        <v>5.7441003302857688E-2</v>
      </c>
      <c r="E220" s="51">
        <v>-5.8206883346895791E-3</v>
      </c>
      <c r="F220" s="13">
        <f t="shared" si="73"/>
        <v>0.3429764013211431</v>
      </c>
      <c r="G220" s="13">
        <v>0.49309420143594473</v>
      </c>
      <c r="H220" s="13">
        <v>-2.1025593222094479E-3</v>
      </c>
      <c r="I220" s="13">
        <v>5.671361869224608E-2</v>
      </c>
      <c r="J220" s="13">
        <v>-0.14865731654779571</v>
      </c>
      <c r="K220" s="13">
        <v>-1.4477526207457757E-2</v>
      </c>
      <c r="L220" s="13">
        <v>0.59754935166987344</v>
      </c>
      <c r="M220" s="13">
        <v>2.9307188277868917E-2</v>
      </c>
      <c r="N220" s="14">
        <v>1977.6057189409366</v>
      </c>
      <c r="O220" s="1">
        <v>0.22749999999999998</v>
      </c>
      <c r="P220" s="36">
        <v>2</v>
      </c>
      <c r="Q220" s="11">
        <f t="shared" si="74"/>
        <v>0</v>
      </c>
      <c r="R220" s="31">
        <f t="shared" si="75"/>
        <v>0</v>
      </c>
      <c r="S220" s="31">
        <f t="shared" si="76"/>
        <v>0</v>
      </c>
      <c r="T220" s="31">
        <f t="shared" si="77"/>
        <v>0</v>
      </c>
      <c r="U220" s="31">
        <f t="shared" si="78"/>
        <v>0</v>
      </c>
      <c r="V220" s="31">
        <f t="shared" si="79"/>
        <v>0</v>
      </c>
      <c r="W220" s="31">
        <f t="shared" si="80"/>
        <v>0</v>
      </c>
      <c r="X220" s="35">
        <f t="shared" si="81"/>
        <v>1</v>
      </c>
      <c r="Y220" s="35">
        <f t="shared" si="82"/>
        <v>0</v>
      </c>
      <c r="Z220" s="35">
        <f t="shared" si="83"/>
        <v>1</v>
      </c>
      <c r="AA220" s="36">
        <f t="shared" si="84"/>
        <v>2</v>
      </c>
      <c r="AB220" s="11">
        <f t="shared" si="85"/>
        <v>1</v>
      </c>
      <c r="AC220" s="36">
        <f t="shared" si="86"/>
        <v>0</v>
      </c>
      <c r="AD220" s="36">
        <f t="shared" si="87"/>
        <v>1</v>
      </c>
      <c r="AE220">
        <f t="shared" si="88"/>
        <v>0</v>
      </c>
      <c r="AF220">
        <f t="shared" si="89"/>
        <v>1</v>
      </c>
      <c r="AG220">
        <f t="shared" si="90"/>
        <v>0</v>
      </c>
      <c r="AH220">
        <f t="shared" si="91"/>
        <v>0</v>
      </c>
      <c r="AI220">
        <f t="shared" si="92"/>
        <v>0</v>
      </c>
      <c r="AJ220">
        <f>IF(N220&lt;1378,1,0)</f>
        <v>0</v>
      </c>
      <c r="AK220">
        <f>IF(N220&gt;2135,1,0)</f>
        <v>0</v>
      </c>
      <c r="AL220">
        <f t="shared" si="93"/>
        <v>0</v>
      </c>
      <c r="AM220" s="31">
        <f t="shared" si="95"/>
        <v>8</v>
      </c>
      <c r="AN220" s="5">
        <f t="shared" si="94"/>
        <v>0</v>
      </c>
      <c r="AS220" s="14"/>
      <c r="AT220" s="14"/>
    </row>
    <row r="221" spans="1:46" x14ac:dyDescent="0.25">
      <c r="A221" t="s">
        <v>212</v>
      </c>
      <c r="B221" s="13">
        <v>8.0365281937752317E-2</v>
      </c>
      <c r="C221" s="13">
        <v>0.56500454577243164</v>
      </c>
      <c r="D221" s="51">
        <v>0.23528451873091358</v>
      </c>
      <c r="E221" s="51">
        <v>0.17022169382474298</v>
      </c>
      <c r="F221" s="13">
        <f t="shared" si="73"/>
        <v>0.47408350234282115</v>
      </c>
      <c r="G221" s="13">
        <v>0.36293788253678866</v>
      </c>
      <c r="H221" s="13">
        <v>2.3599639064343723E-2</v>
      </c>
      <c r="I221" s="13">
        <v>4.1812586225193675E-2</v>
      </c>
      <c r="J221" s="13">
        <v>-2.8883138681026644E-2</v>
      </c>
      <c r="K221" s="13">
        <v>-2.8387766044245519E-2</v>
      </c>
      <c r="L221" s="13">
        <v>0.57008552181581429</v>
      </c>
      <c r="M221" s="13">
        <v>2.9582019669869505E-2</v>
      </c>
      <c r="N221" s="14">
        <v>1626.974020973201</v>
      </c>
      <c r="O221" s="1">
        <v>0.27750000000000002</v>
      </c>
      <c r="P221" s="36">
        <v>1</v>
      </c>
      <c r="Q221" s="11">
        <f t="shared" si="74"/>
        <v>0</v>
      </c>
      <c r="R221" s="31">
        <f t="shared" si="75"/>
        <v>0</v>
      </c>
      <c r="S221" s="31">
        <f t="shared" si="76"/>
        <v>0</v>
      </c>
      <c r="T221" s="31">
        <f t="shared" si="77"/>
        <v>0</v>
      </c>
      <c r="U221" s="31">
        <f t="shared" si="78"/>
        <v>0</v>
      </c>
      <c r="V221" s="31">
        <f t="shared" si="79"/>
        <v>0</v>
      </c>
      <c r="W221" s="31">
        <f t="shared" si="80"/>
        <v>0</v>
      </c>
      <c r="X221" s="35">
        <f t="shared" si="81"/>
        <v>0</v>
      </c>
      <c r="Y221" s="35">
        <f t="shared" si="82"/>
        <v>0</v>
      </c>
      <c r="Z221" s="35">
        <f t="shared" si="83"/>
        <v>1</v>
      </c>
      <c r="AA221" s="36">
        <f t="shared" si="84"/>
        <v>1</v>
      </c>
      <c r="AB221" s="11">
        <f t="shared" si="85"/>
        <v>1</v>
      </c>
      <c r="AC221" s="36">
        <f t="shared" si="86"/>
        <v>0</v>
      </c>
      <c r="AD221" s="36">
        <f t="shared" si="87"/>
        <v>1</v>
      </c>
      <c r="AE221">
        <f t="shared" si="88"/>
        <v>0</v>
      </c>
      <c r="AF221">
        <f t="shared" si="89"/>
        <v>1</v>
      </c>
      <c r="AG221">
        <f t="shared" si="90"/>
        <v>0</v>
      </c>
      <c r="AH221">
        <f t="shared" si="91"/>
        <v>0</v>
      </c>
      <c r="AI221">
        <f t="shared" si="92"/>
        <v>0</v>
      </c>
      <c r="AJ221">
        <f>IF(N221&lt;1228,1,0)</f>
        <v>0</v>
      </c>
      <c r="AK221">
        <f>IF(N221&gt;1752,1,0)</f>
        <v>0</v>
      </c>
      <c r="AL221">
        <f t="shared" si="93"/>
        <v>1</v>
      </c>
      <c r="AM221" s="31">
        <f t="shared" si="95"/>
        <v>7</v>
      </c>
      <c r="AN221" s="5">
        <f t="shared" si="94"/>
        <v>0</v>
      </c>
      <c r="AS221" s="14"/>
      <c r="AT221" s="14"/>
    </row>
    <row r="222" spans="1:46" x14ac:dyDescent="0.25">
      <c r="A222" t="s">
        <v>213</v>
      </c>
      <c r="B222" s="13">
        <v>0</v>
      </c>
      <c r="C222" s="13">
        <v>0.36357571714476317</v>
      </c>
      <c r="D222" s="51">
        <v>7.6532503150248316E-2</v>
      </c>
      <c r="E222" s="51">
        <v>0.27846342005781632</v>
      </c>
      <c r="F222" s="13">
        <f t="shared" si="73"/>
        <v>0.17783522348232156</v>
      </c>
      <c r="G222" s="13">
        <v>0.34841285742908662</v>
      </c>
      <c r="H222" s="13">
        <v>6.8928845737243239E-4</v>
      </c>
      <c r="I222" s="13">
        <v>9.4699331848552337E-2</v>
      </c>
      <c r="J222" s="13">
        <v>8.4445185679341783E-2</v>
      </c>
      <c r="K222" s="13">
        <v>-1.2258172114743162E-2</v>
      </c>
      <c r="L222" s="13">
        <v>0.64138969671699952</v>
      </c>
      <c r="M222" s="13">
        <v>5.5956544217234457E-2</v>
      </c>
      <c r="N222" s="14">
        <v>1554.4083970504821</v>
      </c>
      <c r="O222" s="1">
        <v>0.11249999999999999</v>
      </c>
      <c r="P222" s="36">
        <v>1</v>
      </c>
      <c r="Q222" s="11">
        <f t="shared" si="74"/>
        <v>0</v>
      </c>
      <c r="R222" s="31">
        <f t="shared" si="75"/>
        <v>0</v>
      </c>
      <c r="S222" s="31">
        <f t="shared" si="76"/>
        <v>0</v>
      </c>
      <c r="T222" s="31">
        <f t="shared" si="77"/>
        <v>0</v>
      </c>
      <c r="U222" s="31">
        <f t="shared" si="78"/>
        <v>0</v>
      </c>
      <c r="V222" s="31">
        <f t="shared" si="79"/>
        <v>0</v>
      </c>
      <c r="W222" s="31">
        <f t="shared" si="80"/>
        <v>0</v>
      </c>
      <c r="X222" s="35">
        <f t="shared" si="81"/>
        <v>0</v>
      </c>
      <c r="Y222" s="35">
        <f t="shared" si="82"/>
        <v>0</v>
      </c>
      <c r="Z222" s="35">
        <f t="shared" si="83"/>
        <v>0</v>
      </c>
      <c r="AA222" s="36">
        <f t="shared" si="84"/>
        <v>0</v>
      </c>
      <c r="AB222" s="11">
        <f t="shared" si="85"/>
        <v>0</v>
      </c>
      <c r="AC222" s="36">
        <f t="shared" si="86"/>
        <v>0</v>
      </c>
      <c r="AD222" s="36">
        <f t="shared" si="87"/>
        <v>0</v>
      </c>
      <c r="AE222">
        <f t="shared" si="88"/>
        <v>0</v>
      </c>
      <c r="AF222">
        <f t="shared" si="89"/>
        <v>1</v>
      </c>
      <c r="AG222">
        <f t="shared" si="90"/>
        <v>0</v>
      </c>
      <c r="AH222">
        <f t="shared" si="91"/>
        <v>0</v>
      </c>
      <c r="AI222">
        <f t="shared" si="92"/>
        <v>0</v>
      </c>
      <c r="AJ222">
        <f>IF(N222&lt;1228,1,0)</f>
        <v>0</v>
      </c>
      <c r="AK222">
        <f>IF(N222&gt;1752,1,0)</f>
        <v>0</v>
      </c>
      <c r="AL222">
        <f t="shared" si="93"/>
        <v>0</v>
      </c>
      <c r="AM222" s="31">
        <f t="shared" si="95"/>
        <v>9</v>
      </c>
      <c r="AN222" s="5">
        <f t="shared" si="94"/>
        <v>0</v>
      </c>
      <c r="AS222" s="14"/>
      <c r="AT222" s="14"/>
    </row>
    <row r="223" spans="1:46" x14ac:dyDescent="0.25">
      <c r="A223" t="s">
        <v>214</v>
      </c>
      <c r="B223" s="13">
        <v>0</v>
      </c>
      <c r="C223" s="13">
        <v>0.56555448838407041</v>
      </c>
      <c r="D223" s="51">
        <v>0.11870658815996436</v>
      </c>
      <c r="E223" s="51">
        <v>4.3986024693420195E-2</v>
      </c>
      <c r="F223" s="13">
        <f t="shared" si="73"/>
        <v>0.549009061677872</v>
      </c>
      <c r="G223" s="13">
        <v>0.52155333855425789</v>
      </c>
      <c r="H223" s="13">
        <v>-3.1897377559573704E-2</v>
      </c>
      <c r="I223" s="13">
        <v>-3.2836660939629128E-2</v>
      </c>
      <c r="J223" s="13">
        <v>-2.8465639398115281E-2</v>
      </c>
      <c r="K223" s="13">
        <v>3.6660820422878299E-2</v>
      </c>
      <c r="L223" s="13">
        <v>0.60081863168668181</v>
      </c>
      <c r="M223" s="13">
        <v>1.2883293950470618E-2</v>
      </c>
      <c r="N223" s="14">
        <v>1597.4018839309788</v>
      </c>
      <c r="O223" s="1">
        <v>0.21499999999999997</v>
      </c>
      <c r="P223" s="36">
        <v>2</v>
      </c>
      <c r="Q223" s="11">
        <f t="shared" si="74"/>
        <v>0</v>
      </c>
      <c r="R223" s="31">
        <f t="shared" si="75"/>
        <v>0</v>
      </c>
      <c r="S223" s="31">
        <f t="shared" si="76"/>
        <v>0</v>
      </c>
      <c r="T223" s="31">
        <f t="shared" si="77"/>
        <v>0</v>
      </c>
      <c r="U223" s="31">
        <f t="shared" si="78"/>
        <v>0</v>
      </c>
      <c r="V223" s="31">
        <f t="shared" si="79"/>
        <v>0</v>
      </c>
      <c r="W223" s="31">
        <f t="shared" si="80"/>
        <v>0</v>
      </c>
      <c r="X223" s="35">
        <f t="shared" si="81"/>
        <v>1</v>
      </c>
      <c r="Y223" s="35">
        <f t="shared" si="82"/>
        <v>1</v>
      </c>
      <c r="Z223" s="35">
        <f t="shared" si="83"/>
        <v>1</v>
      </c>
      <c r="AA223" s="36">
        <f t="shared" si="84"/>
        <v>3</v>
      </c>
      <c r="AB223" s="11">
        <f t="shared" si="85"/>
        <v>1</v>
      </c>
      <c r="AC223" s="36">
        <f t="shared" si="86"/>
        <v>0</v>
      </c>
      <c r="AD223" s="36">
        <f t="shared" si="87"/>
        <v>1</v>
      </c>
      <c r="AE223">
        <f t="shared" si="88"/>
        <v>0</v>
      </c>
      <c r="AF223">
        <f t="shared" si="89"/>
        <v>0</v>
      </c>
      <c r="AG223">
        <f t="shared" si="90"/>
        <v>0</v>
      </c>
      <c r="AH223">
        <f t="shared" si="91"/>
        <v>0</v>
      </c>
      <c r="AI223">
        <f t="shared" si="92"/>
        <v>0</v>
      </c>
      <c r="AJ223">
        <f>IF(N223&lt;1378,1,0)</f>
        <v>0</v>
      </c>
      <c r="AK223">
        <f>IF(N223&gt;2135,1,0)</f>
        <v>0</v>
      </c>
      <c r="AL223">
        <f t="shared" si="93"/>
        <v>0</v>
      </c>
      <c r="AM223" s="31">
        <f t="shared" si="95"/>
        <v>9</v>
      </c>
      <c r="AN223" s="5">
        <f t="shared" si="94"/>
        <v>0</v>
      </c>
      <c r="AS223" s="14"/>
      <c r="AT223" s="14"/>
    </row>
    <row r="224" spans="1:46" x14ac:dyDescent="0.25">
      <c r="A224" t="s">
        <v>215</v>
      </c>
      <c r="B224" s="13">
        <v>3.9129907379509235E-2</v>
      </c>
      <c r="C224" s="13">
        <v>0.39163194752238278</v>
      </c>
      <c r="D224" s="51">
        <v>0.11299023642787494</v>
      </c>
      <c r="E224" s="51">
        <v>9.8686793217419938E-2</v>
      </c>
      <c r="F224" s="13">
        <f t="shared" si="73"/>
        <v>0.33611002064153384</v>
      </c>
      <c r="G224" s="13">
        <v>0.58030435241959777</v>
      </c>
      <c r="H224" s="13">
        <v>3.5387593915962606E-2</v>
      </c>
      <c r="I224" s="13">
        <v>-1.9977223925076913E-2</v>
      </c>
      <c r="J224" s="13">
        <v>-2.5909557156787014E-2</v>
      </c>
      <c r="K224" s="13">
        <v>2.3588967543404206E-2</v>
      </c>
      <c r="L224" s="13">
        <v>0.56847886348462073</v>
      </c>
      <c r="M224" s="13">
        <v>3.1932283341305844E-2</v>
      </c>
      <c r="N224" s="14">
        <v>2048.7745407728435</v>
      </c>
      <c r="O224" s="1">
        <v>0.17250000000000001</v>
      </c>
      <c r="P224" s="36">
        <v>2</v>
      </c>
      <c r="Q224" s="11">
        <f t="shared" si="74"/>
        <v>0</v>
      </c>
      <c r="R224" s="31">
        <f t="shared" si="75"/>
        <v>0</v>
      </c>
      <c r="S224" s="31">
        <f t="shared" si="76"/>
        <v>0</v>
      </c>
      <c r="T224" s="31">
        <f t="shared" si="77"/>
        <v>0</v>
      </c>
      <c r="U224" s="31">
        <f t="shared" si="78"/>
        <v>0</v>
      </c>
      <c r="V224" s="31">
        <f t="shared" si="79"/>
        <v>0</v>
      </c>
      <c r="W224" s="31">
        <f t="shared" si="80"/>
        <v>0</v>
      </c>
      <c r="X224" s="35">
        <f t="shared" si="81"/>
        <v>0</v>
      </c>
      <c r="Y224" s="35">
        <f t="shared" si="82"/>
        <v>1</v>
      </c>
      <c r="Z224" s="35">
        <f t="shared" si="83"/>
        <v>1</v>
      </c>
      <c r="AA224" s="36">
        <f t="shared" si="84"/>
        <v>2</v>
      </c>
      <c r="AB224" s="11">
        <f t="shared" si="85"/>
        <v>1</v>
      </c>
      <c r="AC224" s="36">
        <f t="shared" si="86"/>
        <v>0</v>
      </c>
      <c r="AD224" s="36">
        <f t="shared" si="87"/>
        <v>1</v>
      </c>
      <c r="AE224">
        <f t="shared" si="88"/>
        <v>0</v>
      </c>
      <c r="AF224">
        <f t="shared" si="89"/>
        <v>0</v>
      </c>
      <c r="AG224">
        <f t="shared" si="90"/>
        <v>0</v>
      </c>
      <c r="AH224">
        <f t="shared" si="91"/>
        <v>0</v>
      </c>
      <c r="AI224">
        <f t="shared" si="92"/>
        <v>0</v>
      </c>
      <c r="AJ224">
        <f>IF(N224&lt;1378,1,0)</f>
        <v>0</v>
      </c>
      <c r="AK224">
        <f>IF(N224&gt;2135,1,0)</f>
        <v>0</v>
      </c>
      <c r="AL224">
        <f t="shared" si="93"/>
        <v>0</v>
      </c>
      <c r="AM224" s="31">
        <f t="shared" si="95"/>
        <v>9</v>
      </c>
      <c r="AN224" s="5">
        <f t="shared" si="94"/>
        <v>0</v>
      </c>
      <c r="AS224" s="14"/>
      <c r="AT224" s="14"/>
    </row>
    <row r="225" spans="1:50" x14ac:dyDescent="0.25">
      <c r="A225" t="s">
        <v>216</v>
      </c>
      <c r="B225" s="13">
        <v>4.7707972683777924E-2</v>
      </c>
      <c r="C225" s="13">
        <v>0.35254701244635805</v>
      </c>
      <c r="D225" s="51">
        <v>5.322136838653569E-2</v>
      </c>
      <c r="E225" s="51">
        <v>3.3917394961577391E-2</v>
      </c>
      <c r="F225" s="13">
        <f t="shared" si="73"/>
        <v>0.33519140017963817</v>
      </c>
      <c r="G225" s="13">
        <v>0.54697872224418298</v>
      </c>
      <c r="H225" s="13">
        <v>1.8944026646542975E-2</v>
      </c>
      <c r="I225" s="13">
        <v>-5.4180310631778174E-2</v>
      </c>
      <c r="J225" s="13">
        <v>1.2531900029939693E-2</v>
      </c>
      <c r="K225" s="13">
        <v>-1.7817681527209479E-2</v>
      </c>
      <c r="L225" s="13">
        <v>0.52068121014777335</v>
      </c>
      <c r="M225" s="13">
        <v>5.4866616571538615E-2</v>
      </c>
      <c r="N225" s="14">
        <v>1819.6415452295848</v>
      </c>
      <c r="O225" s="1">
        <v>0.1925</v>
      </c>
      <c r="P225" s="36">
        <v>2</v>
      </c>
      <c r="Q225" s="11">
        <f t="shared" si="74"/>
        <v>0</v>
      </c>
      <c r="R225" s="31">
        <f t="shared" si="75"/>
        <v>0</v>
      </c>
      <c r="S225" s="31">
        <f t="shared" si="76"/>
        <v>0</v>
      </c>
      <c r="T225" s="31">
        <f t="shared" si="77"/>
        <v>0</v>
      </c>
      <c r="U225" s="31">
        <f t="shared" si="78"/>
        <v>0</v>
      </c>
      <c r="V225" s="31">
        <f t="shared" si="79"/>
        <v>0</v>
      </c>
      <c r="W225" s="31">
        <f t="shared" si="80"/>
        <v>0</v>
      </c>
      <c r="X225" s="35">
        <f t="shared" si="81"/>
        <v>0</v>
      </c>
      <c r="Y225" s="35">
        <f t="shared" si="82"/>
        <v>1</v>
      </c>
      <c r="Z225" s="35">
        <f t="shared" si="83"/>
        <v>0</v>
      </c>
      <c r="AA225" s="36">
        <f t="shared" si="84"/>
        <v>1</v>
      </c>
      <c r="AB225" s="11">
        <f t="shared" si="85"/>
        <v>1</v>
      </c>
      <c r="AC225" s="36">
        <f t="shared" si="86"/>
        <v>0</v>
      </c>
      <c r="AD225" s="36">
        <f t="shared" si="87"/>
        <v>1</v>
      </c>
      <c r="AE225">
        <f t="shared" si="88"/>
        <v>0</v>
      </c>
      <c r="AF225">
        <f t="shared" si="89"/>
        <v>1</v>
      </c>
      <c r="AG225">
        <f t="shared" si="90"/>
        <v>0</v>
      </c>
      <c r="AH225">
        <f t="shared" si="91"/>
        <v>0</v>
      </c>
      <c r="AI225">
        <f t="shared" si="92"/>
        <v>0</v>
      </c>
      <c r="AJ225">
        <f>IF(N225&lt;1378,1,0)</f>
        <v>0</v>
      </c>
      <c r="AK225">
        <f>IF(N225&gt;2135,1,0)</f>
        <v>0</v>
      </c>
      <c r="AL225">
        <f t="shared" si="93"/>
        <v>0</v>
      </c>
      <c r="AM225" s="31">
        <f t="shared" si="95"/>
        <v>8</v>
      </c>
      <c r="AN225" s="5">
        <f t="shared" si="94"/>
        <v>0</v>
      </c>
      <c r="AS225" s="14"/>
      <c r="AT225" s="14"/>
    </row>
    <row r="226" spans="1:50" s="46" customFormat="1" x14ac:dyDescent="0.25">
      <c r="A226" s="46" t="s">
        <v>217</v>
      </c>
      <c r="B226" s="40">
        <v>0</v>
      </c>
      <c r="C226" s="40">
        <v>1.4343613252760992</v>
      </c>
      <c r="D226" s="51">
        <v>2.8078766409668682E-2</v>
      </c>
      <c r="E226" s="51">
        <v>4.7405709522817252E-3</v>
      </c>
      <c r="F226" s="40">
        <f t="shared" si="73"/>
        <v>1.4344123775786621</v>
      </c>
      <c r="G226" s="40">
        <v>0.18319486801977075</v>
      </c>
      <c r="H226" s="40">
        <v>-1.5805438773881113E-2</v>
      </c>
      <c r="I226" s="40">
        <v>-1.8521084476467598E-2</v>
      </c>
      <c r="J226" s="40">
        <v>-2.3390289643675767E-2</v>
      </c>
      <c r="K226" s="40">
        <v>-4.0893936236715981E-3</v>
      </c>
      <c r="L226" s="40">
        <v>0.46290274675797261</v>
      </c>
      <c r="M226" s="40">
        <v>1.6991171748418091E-2</v>
      </c>
      <c r="N226" s="41">
        <v>1320.6737853107345</v>
      </c>
      <c r="O226" s="42">
        <v>0.17500000000000002</v>
      </c>
      <c r="P226" s="36">
        <v>1</v>
      </c>
      <c r="Q226" s="39">
        <f t="shared" si="74"/>
        <v>0</v>
      </c>
      <c r="R226" s="43">
        <f t="shared" si="75"/>
        <v>0.5</v>
      </c>
      <c r="S226" s="43">
        <f t="shared" si="76"/>
        <v>0.5</v>
      </c>
      <c r="T226" s="43">
        <f t="shared" si="77"/>
        <v>0.5</v>
      </c>
      <c r="U226" s="43">
        <f t="shared" si="78"/>
        <v>0.5</v>
      </c>
      <c r="V226" s="43">
        <f t="shared" si="79"/>
        <v>0.5</v>
      </c>
      <c r="W226" s="43">
        <f t="shared" si="80"/>
        <v>0</v>
      </c>
      <c r="X226" s="44">
        <f t="shared" si="81"/>
        <v>1</v>
      </c>
      <c r="Y226" s="44">
        <f t="shared" si="82"/>
        <v>1</v>
      </c>
      <c r="Z226" s="44">
        <f t="shared" si="83"/>
        <v>1</v>
      </c>
      <c r="AA226" s="45">
        <f t="shared" si="84"/>
        <v>3</v>
      </c>
      <c r="AB226" s="39">
        <f t="shared" si="85"/>
        <v>1</v>
      </c>
      <c r="AC226" s="45">
        <f t="shared" si="86"/>
        <v>1</v>
      </c>
      <c r="AD226" s="45">
        <f t="shared" si="87"/>
        <v>1</v>
      </c>
      <c r="AE226" s="46">
        <f t="shared" si="88"/>
        <v>1</v>
      </c>
      <c r="AF226" s="46">
        <f t="shared" si="89"/>
        <v>1</v>
      </c>
      <c r="AG226" s="46">
        <f t="shared" si="90"/>
        <v>0</v>
      </c>
      <c r="AH226" s="46">
        <f t="shared" si="91"/>
        <v>0</v>
      </c>
      <c r="AI226" s="46">
        <f t="shared" si="92"/>
        <v>0</v>
      </c>
      <c r="AJ226" s="46">
        <f>IF(N226&lt;1228,1,0)</f>
        <v>0</v>
      </c>
      <c r="AK226" s="46">
        <f>IF(N226&gt;1752,1,0)</f>
        <v>0</v>
      </c>
      <c r="AL226" s="46">
        <f t="shared" si="93"/>
        <v>0</v>
      </c>
      <c r="AM226" s="43">
        <f t="shared" si="95"/>
        <v>4.5</v>
      </c>
      <c r="AN226" s="49" t="str">
        <f t="shared" si="94"/>
        <v>onderzoek</v>
      </c>
      <c r="AR226" s="50"/>
      <c r="AS226" s="41"/>
      <c r="AT226" s="41"/>
      <c r="AU226" s="50"/>
      <c r="AV226" s="50"/>
      <c r="AW226" s="50"/>
      <c r="AX226" s="49"/>
    </row>
    <row r="227" spans="1:50" x14ac:dyDescent="0.25">
      <c r="A227" t="s">
        <v>218</v>
      </c>
      <c r="B227" s="13">
        <v>0</v>
      </c>
      <c r="C227" s="13">
        <v>-0.24662644632916558</v>
      </c>
      <c r="D227" s="51">
        <v>8.5307918743260172E-2</v>
      </c>
      <c r="E227" s="51">
        <v>0.10885721780187112</v>
      </c>
      <c r="F227" s="13">
        <f t="shared" si="73"/>
        <v>-0.31258954854128412</v>
      </c>
      <c r="G227" s="13">
        <v>0.90260728240948862</v>
      </c>
      <c r="H227" s="13">
        <v>4.1524478832314089E-2</v>
      </c>
      <c r="I227" s="13">
        <v>-8.4243210045038902E-2</v>
      </c>
      <c r="J227" s="13">
        <v>5.5084375273235986E-3</v>
      </c>
      <c r="K227" s="13">
        <v>-2.0394334178543326E-2</v>
      </c>
      <c r="L227" s="13">
        <v>0.41253424245334264</v>
      </c>
      <c r="M227" s="13">
        <v>2.2859191563194575E-2</v>
      </c>
      <c r="N227" s="14">
        <v>1861.6709665104979</v>
      </c>
      <c r="O227" s="1">
        <v>0.2475</v>
      </c>
      <c r="P227" s="36">
        <v>1</v>
      </c>
      <c r="Q227" s="11">
        <f t="shared" si="74"/>
        <v>0</v>
      </c>
      <c r="R227" s="31">
        <f t="shared" si="75"/>
        <v>0</v>
      </c>
      <c r="S227" s="31">
        <f t="shared" si="76"/>
        <v>0</v>
      </c>
      <c r="T227" s="31">
        <f t="shared" si="77"/>
        <v>0</v>
      </c>
      <c r="U227" s="31">
        <f t="shared" si="78"/>
        <v>0</v>
      </c>
      <c r="V227" s="31">
        <f t="shared" si="79"/>
        <v>0</v>
      </c>
      <c r="W227" s="31">
        <f t="shared" si="80"/>
        <v>0</v>
      </c>
      <c r="X227" s="35">
        <f t="shared" si="81"/>
        <v>0</v>
      </c>
      <c r="Y227" s="35">
        <f t="shared" si="82"/>
        <v>1</v>
      </c>
      <c r="Z227" s="35">
        <f t="shared" si="83"/>
        <v>0</v>
      </c>
      <c r="AA227" s="36">
        <f t="shared" si="84"/>
        <v>1</v>
      </c>
      <c r="AB227" s="11">
        <f t="shared" si="85"/>
        <v>1</v>
      </c>
      <c r="AC227" s="36">
        <f t="shared" si="86"/>
        <v>0</v>
      </c>
      <c r="AD227" s="36">
        <f t="shared" si="87"/>
        <v>1</v>
      </c>
      <c r="AE227">
        <f t="shared" si="88"/>
        <v>0</v>
      </c>
      <c r="AF227">
        <f t="shared" si="89"/>
        <v>1</v>
      </c>
      <c r="AG227">
        <f t="shared" si="90"/>
        <v>0</v>
      </c>
      <c r="AH227">
        <f t="shared" si="91"/>
        <v>0</v>
      </c>
      <c r="AI227">
        <f t="shared" si="92"/>
        <v>0</v>
      </c>
      <c r="AJ227">
        <f>IF(N227&lt;1228,1,0)</f>
        <v>0</v>
      </c>
      <c r="AK227">
        <f>IF(N227&gt;1752,1,0)</f>
        <v>1</v>
      </c>
      <c r="AL227">
        <f t="shared" si="93"/>
        <v>0</v>
      </c>
      <c r="AM227" s="31">
        <f t="shared" si="95"/>
        <v>7</v>
      </c>
      <c r="AN227" s="5">
        <f t="shared" si="94"/>
        <v>0</v>
      </c>
      <c r="AS227" s="14"/>
      <c r="AT227" s="14"/>
    </row>
    <row r="228" spans="1:50" x14ac:dyDescent="0.25">
      <c r="A228" t="s">
        <v>219</v>
      </c>
      <c r="B228" s="13">
        <v>4.3593879419329525E-2</v>
      </c>
      <c r="C228" s="13">
        <v>0.35735724422007059</v>
      </c>
      <c r="D228" s="51">
        <v>0.15800776099159855</v>
      </c>
      <c r="E228" s="51">
        <v>3.487422923809165E-2</v>
      </c>
      <c r="F228" s="13">
        <f t="shared" si="73"/>
        <v>0.35190621507239828</v>
      </c>
      <c r="G228" s="13">
        <v>0.4173024107415319</v>
      </c>
      <c r="H228" s="13">
        <v>-4.756957734157144E-3</v>
      </c>
      <c r="I228" s="13">
        <v>2.0233277791002141E-3</v>
      </c>
      <c r="J228" s="13">
        <v>-5.1614361601928947E-3</v>
      </c>
      <c r="K228" s="13">
        <v>-7.8928531062803751E-3</v>
      </c>
      <c r="L228" s="13">
        <v>0.44226536518618464</v>
      </c>
      <c r="M228" s="13">
        <v>5.0097345728980731E-2</v>
      </c>
      <c r="N228" s="14">
        <v>1710.6832598393439</v>
      </c>
      <c r="O228" s="1">
        <v>0.22999999999999998</v>
      </c>
      <c r="P228" s="36">
        <v>2</v>
      </c>
      <c r="Q228" s="11">
        <f t="shared" si="74"/>
        <v>0</v>
      </c>
      <c r="R228" s="31">
        <f t="shared" si="75"/>
        <v>0</v>
      </c>
      <c r="S228" s="31">
        <f t="shared" si="76"/>
        <v>0</v>
      </c>
      <c r="T228" s="31">
        <f t="shared" si="77"/>
        <v>0</v>
      </c>
      <c r="U228" s="31">
        <f t="shared" si="78"/>
        <v>0</v>
      </c>
      <c r="V228" s="31">
        <f t="shared" si="79"/>
        <v>0</v>
      </c>
      <c r="W228" s="31">
        <f t="shared" si="80"/>
        <v>0</v>
      </c>
      <c r="X228" s="35">
        <f t="shared" si="81"/>
        <v>1</v>
      </c>
      <c r="Y228" s="35">
        <f t="shared" si="82"/>
        <v>0</v>
      </c>
      <c r="Z228" s="35">
        <f t="shared" si="83"/>
        <v>1</v>
      </c>
      <c r="AA228" s="36">
        <f t="shared" si="84"/>
        <v>2</v>
      </c>
      <c r="AB228" s="11">
        <f t="shared" si="85"/>
        <v>1</v>
      </c>
      <c r="AC228" s="36">
        <f t="shared" si="86"/>
        <v>0</v>
      </c>
      <c r="AD228" s="36">
        <f t="shared" si="87"/>
        <v>1</v>
      </c>
      <c r="AE228">
        <f t="shared" si="88"/>
        <v>0</v>
      </c>
      <c r="AF228">
        <f t="shared" si="89"/>
        <v>1</v>
      </c>
      <c r="AG228">
        <f t="shared" si="90"/>
        <v>0</v>
      </c>
      <c r="AH228">
        <f t="shared" si="91"/>
        <v>0</v>
      </c>
      <c r="AI228">
        <f t="shared" si="92"/>
        <v>0</v>
      </c>
      <c r="AJ228">
        <f>IF(N228&lt;1378,1,0)</f>
        <v>0</v>
      </c>
      <c r="AK228">
        <f>IF(N228&gt;2135,1,0)</f>
        <v>0</v>
      </c>
      <c r="AL228">
        <f t="shared" si="93"/>
        <v>0</v>
      </c>
      <c r="AM228" s="31">
        <f t="shared" si="95"/>
        <v>8</v>
      </c>
      <c r="AN228" s="5">
        <f t="shared" si="94"/>
        <v>0</v>
      </c>
      <c r="AS228" s="14"/>
      <c r="AT228" s="14"/>
    </row>
    <row r="229" spans="1:50" x14ac:dyDescent="0.25">
      <c r="A229" t="s">
        <v>220</v>
      </c>
      <c r="B229" s="13">
        <v>5.9043553477222475E-2</v>
      </c>
      <c r="C229" s="13">
        <v>0.28855298557264997</v>
      </c>
      <c r="D229" s="51">
        <v>0.1029276657379615</v>
      </c>
      <c r="E229" s="51">
        <v>0.12873888621216972</v>
      </c>
      <c r="F229" s="13">
        <f t="shared" si="73"/>
        <v>0.21078708511268654</v>
      </c>
      <c r="G229" s="13">
        <v>0.47969049369267242</v>
      </c>
      <c r="H229" s="13">
        <v>-1.1048075042027115E-2</v>
      </c>
      <c r="I229" s="13">
        <v>4.2536030176452619E-2</v>
      </c>
      <c r="J229" s="13">
        <v>6.0181292027400293E-3</v>
      </c>
      <c r="K229" s="13">
        <v>5.9507666764570524E-3</v>
      </c>
      <c r="L229" s="13">
        <v>0.61410865472423737</v>
      </c>
      <c r="M229" s="13">
        <v>-3.1870865970642821E-2</v>
      </c>
      <c r="N229" s="14">
        <v>2077.403183802267</v>
      </c>
      <c r="O229" s="1">
        <v>0.23249999999999998</v>
      </c>
      <c r="P229" s="36">
        <v>3</v>
      </c>
      <c r="Q229" s="11">
        <f t="shared" si="74"/>
        <v>0</v>
      </c>
      <c r="R229" s="31">
        <f t="shared" si="75"/>
        <v>0</v>
      </c>
      <c r="S229" s="31">
        <f t="shared" si="76"/>
        <v>0</v>
      </c>
      <c r="T229" s="31">
        <f t="shared" si="77"/>
        <v>0</v>
      </c>
      <c r="U229" s="31">
        <f t="shared" si="78"/>
        <v>0</v>
      </c>
      <c r="V229" s="31">
        <f t="shared" si="79"/>
        <v>0</v>
      </c>
      <c r="W229" s="31">
        <f t="shared" si="80"/>
        <v>0</v>
      </c>
      <c r="X229" s="35">
        <f t="shared" si="81"/>
        <v>1</v>
      </c>
      <c r="Y229" s="35">
        <f t="shared" si="82"/>
        <v>0</v>
      </c>
      <c r="Z229" s="35">
        <f t="shared" si="83"/>
        <v>0</v>
      </c>
      <c r="AA229" s="36">
        <f t="shared" si="84"/>
        <v>1</v>
      </c>
      <c r="AB229" s="11">
        <f t="shared" si="85"/>
        <v>1</v>
      </c>
      <c r="AC229" s="36">
        <f t="shared" si="86"/>
        <v>0</v>
      </c>
      <c r="AD229" s="36">
        <f t="shared" si="87"/>
        <v>1</v>
      </c>
      <c r="AE229">
        <f t="shared" si="88"/>
        <v>0</v>
      </c>
      <c r="AF229">
        <f t="shared" si="89"/>
        <v>0</v>
      </c>
      <c r="AG229">
        <f t="shared" si="90"/>
        <v>0</v>
      </c>
      <c r="AH229">
        <f t="shared" si="91"/>
        <v>0</v>
      </c>
      <c r="AI229">
        <f t="shared" si="92"/>
        <v>1</v>
      </c>
      <c r="AJ229">
        <f>IF(N229&lt;1803,1,0)</f>
        <v>0</v>
      </c>
      <c r="AK229">
        <f>IF(N229&gt;2983,1,0)</f>
        <v>0</v>
      </c>
      <c r="AL229">
        <f t="shared" si="93"/>
        <v>0</v>
      </c>
      <c r="AM229" s="31">
        <f t="shared" si="95"/>
        <v>8</v>
      </c>
      <c r="AN229" s="5">
        <f t="shared" si="94"/>
        <v>0</v>
      </c>
      <c r="AS229" s="14"/>
      <c r="AT229" s="14"/>
    </row>
    <row r="230" spans="1:50" x14ac:dyDescent="0.25">
      <c r="A230" t="s">
        <v>221</v>
      </c>
      <c r="B230" s="13">
        <v>4.1114073934851815E-2</v>
      </c>
      <c r="C230" s="13">
        <v>1.0561457587934167</v>
      </c>
      <c r="D230" s="51">
        <v>0.11246582631511348</v>
      </c>
      <c r="E230" s="51">
        <v>7.5732555365956591E-2</v>
      </c>
      <c r="F230" s="13">
        <f t="shared" si="73"/>
        <v>1.0166288691950607</v>
      </c>
      <c r="G230" s="13">
        <v>0.20607548543974438</v>
      </c>
      <c r="H230" s="13">
        <v>1.5303455619010744E-2</v>
      </c>
      <c r="I230" s="13">
        <v>-4.7545239295189369E-5</v>
      </c>
      <c r="J230" s="13">
        <v>-2.5045412010788791E-3</v>
      </c>
      <c r="K230" s="13">
        <v>3.8657547567934533E-2</v>
      </c>
      <c r="L230" s="13">
        <v>0.62554819977994724</v>
      </c>
      <c r="M230" s="13">
        <v>1.5584011856729189E-2</v>
      </c>
      <c r="N230" s="14">
        <v>1737.7373122469635</v>
      </c>
      <c r="O230" s="1">
        <v>0.1875</v>
      </c>
      <c r="P230" s="36">
        <v>2</v>
      </c>
      <c r="Q230" s="11">
        <f t="shared" si="74"/>
        <v>0</v>
      </c>
      <c r="R230" s="31">
        <f t="shared" si="75"/>
        <v>0.5</v>
      </c>
      <c r="S230" s="31">
        <f t="shared" si="76"/>
        <v>0</v>
      </c>
      <c r="T230" s="31">
        <f t="shared" si="77"/>
        <v>0.5</v>
      </c>
      <c r="U230" s="31">
        <f t="shared" si="78"/>
        <v>0</v>
      </c>
      <c r="V230" s="31">
        <f t="shared" si="79"/>
        <v>0</v>
      </c>
      <c r="W230" s="31">
        <f t="shared" si="80"/>
        <v>0</v>
      </c>
      <c r="X230" s="35">
        <f t="shared" si="81"/>
        <v>0</v>
      </c>
      <c r="Y230" s="35">
        <f t="shared" si="82"/>
        <v>1</v>
      </c>
      <c r="Z230" s="35">
        <f t="shared" si="83"/>
        <v>1</v>
      </c>
      <c r="AA230" s="36">
        <f t="shared" si="84"/>
        <v>2</v>
      </c>
      <c r="AB230" s="11">
        <f t="shared" si="85"/>
        <v>1</v>
      </c>
      <c r="AC230" s="36">
        <f t="shared" si="86"/>
        <v>0</v>
      </c>
      <c r="AD230" s="36">
        <f t="shared" si="87"/>
        <v>1</v>
      </c>
      <c r="AE230">
        <f t="shared" si="88"/>
        <v>0</v>
      </c>
      <c r="AF230">
        <f t="shared" si="89"/>
        <v>0</v>
      </c>
      <c r="AG230">
        <f t="shared" si="90"/>
        <v>0</v>
      </c>
      <c r="AH230">
        <f t="shared" si="91"/>
        <v>0</v>
      </c>
      <c r="AI230">
        <f t="shared" si="92"/>
        <v>0</v>
      </c>
      <c r="AJ230">
        <f>IF(N230&lt;1378,1,0)</f>
        <v>0</v>
      </c>
      <c r="AK230">
        <f>IF(N230&gt;2135,1,0)</f>
        <v>0</v>
      </c>
      <c r="AL230">
        <f t="shared" si="93"/>
        <v>0</v>
      </c>
      <c r="AM230" s="31">
        <f t="shared" si="95"/>
        <v>8</v>
      </c>
      <c r="AN230" s="5">
        <f t="shared" si="94"/>
        <v>0</v>
      </c>
      <c r="AS230" s="14"/>
      <c r="AT230" s="14"/>
    </row>
    <row r="231" spans="1:50" x14ac:dyDescent="0.25">
      <c r="A231" t="s">
        <v>222</v>
      </c>
      <c r="B231" s="13">
        <v>0</v>
      </c>
      <c r="C231" s="13">
        <v>-0.18829963863658561</v>
      </c>
      <c r="D231" s="51">
        <v>-3.3206367809356383E-3</v>
      </c>
      <c r="E231" s="51">
        <v>-7.2728456555002111E-2</v>
      </c>
      <c r="F231" s="13">
        <f t="shared" si="73"/>
        <v>-0.13778819546179641</v>
      </c>
      <c r="G231" s="13">
        <v>0.85340415883915266</v>
      </c>
      <c r="H231" s="13">
        <v>-0.15964410300631052</v>
      </c>
      <c r="I231" s="13">
        <v>-7.9169207590486776E-2</v>
      </c>
      <c r="J231" s="13">
        <v>-4.3982159716118109E-2</v>
      </c>
      <c r="K231" s="13">
        <v>3.5957287495523654E-2</v>
      </c>
      <c r="L231" s="13">
        <v>0.48007897086674756</v>
      </c>
      <c r="M231" s="13">
        <v>6.3867175195186143E-2</v>
      </c>
      <c r="N231" s="14">
        <v>1634.1497895672792</v>
      </c>
      <c r="O231" s="1">
        <v>0.24</v>
      </c>
      <c r="P231" s="36">
        <v>1</v>
      </c>
      <c r="Q231" s="11">
        <f t="shared" si="74"/>
        <v>0</v>
      </c>
      <c r="R231" s="31">
        <f t="shared" si="75"/>
        <v>0</v>
      </c>
      <c r="S231" s="31">
        <f t="shared" si="76"/>
        <v>0</v>
      </c>
      <c r="T231" s="31">
        <f t="shared" si="77"/>
        <v>0</v>
      </c>
      <c r="U231" s="31">
        <f t="shared" si="78"/>
        <v>0</v>
      </c>
      <c r="V231" s="31">
        <f t="shared" si="79"/>
        <v>0</v>
      </c>
      <c r="W231" s="31">
        <f t="shared" si="80"/>
        <v>0</v>
      </c>
      <c r="X231" s="35">
        <f t="shared" si="81"/>
        <v>1</v>
      </c>
      <c r="Y231" s="35">
        <f t="shared" si="82"/>
        <v>1</v>
      </c>
      <c r="Z231" s="35">
        <f t="shared" si="83"/>
        <v>1</v>
      </c>
      <c r="AA231" s="36">
        <f t="shared" si="84"/>
        <v>3</v>
      </c>
      <c r="AB231" s="11">
        <f t="shared" si="85"/>
        <v>1</v>
      </c>
      <c r="AC231" s="36">
        <f t="shared" si="86"/>
        <v>0</v>
      </c>
      <c r="AD231" s="36">
        <f t="shared" si="87"/>
        <v>1</v>
      </c>
      <c r="AE231">
        <f t="shared" si="88"/>
        <v>0</v>
      </c>
      <c r="AF231">
        <f t="shared" si="89"/>
        <v>0</v>
      </c>
      <c r="AG231">
        <f t="shared" si="90"/>
        <v>0</v>
      </c>
      <c r="AH231">
        <f t="shared" si="91"/>
        <v>0</v>
      </c>
      <c r="AI231">
        <f t="shared" si="92"/>
        <v>0</v>
      </c>
      <c r="AJ231">
        <f>IF(N231&lt;1228,1,0)</f>
        <v>0</v>
      </c>
      <c r="AK231">
        <f>IF(N231&gt;1752,1,0)</f>
        <v>0</v>
      </c>
      <c r="AL231">
        <f t="shared" si="93"/>
        <v>0</v>
      </c>
      <c r="AM231" s="31">
        <f t="shared" si="95"/>
        <v>9</v>
      </c>
      <c r="AN231" s="5">
        <f t="shared" si="94"/>
        <v>0</v>
      </c>
      <c r="AS231" s="14"/>
      <c r="AT231" s="14"/>
    </row>
    <row r="232" spans="1:50" x14ac:dyDescent="0.25">
      <c r="A232" t="s">
        <v>223</v>
      </c>
      <c r="B232" s="13">
        <v>0.15768725361366623</v>
      </c>
      <c r="C232" s="13">
        <v>0.22374745417515274</v>
      </c>
      <c r="D232" s="51">
        <v>1.8370672097759673E-2</v>
      </c>
      <c r="E232" s="51">
        <v>7.4786150712830957E-2</v>
      </c>
      <c r="F232" s="13">
        <f t="shared" si="73"/>
        <v>0.17360162932790221</v>
      </c>
      <c r="G232" s="13">
        <v>0.49051248357424443</v>
      </c>
      <c r="H232" s="13">
        <v>-1.0652282308145597E-2</v>
      </c>
      <c r="I232" s="13">
        <v>1.0310676977343645E-2</v>
      </c>
      <c r="J232" s="13">
        <v>-1.890020366598778E-2</v>
      </c>
      <c r="K232" s="13">
        <v>2.8818737270875764E-3</v>
      </c>
      <c r="L232" s="13">
        <v>0.57311759061454448</v>
      </c>
      <c r="M232" s="13">
        <v>4.9655954265503732E-2</v>
      </c>
      <c r="N232" s="14">
        <v>1663.7830373280942</v>
      </c>
      <c r="O232" s="1">
        <v>0.22999999999999998</v>
      </c>
      <c r="P232" s="36">
        <v>1</v>
      </c>
      <c r="Q232" s="11">
        <f t="shared" si="74"/>
        <v>0</v>
      </c>
      <c r="R232" s="31">
        <f t="shared" si="75"/>
        <v>0</v>
      </c>
      <c r="S232" s="31">
        <f t="shared" si="76"/>
        <v>0</v>
      </c>
      <c r="T232" s="31">
        <f t="shared" si="77"/>
        <v>0</v>
      </c>
      <c r="U232" s="31">
        <f t="shared" si="78"/>
        <v>0</v>
      </c>
      <c r="V232" s="31">
        <f t="shared" si="79"/>
        <v>0</v>
      </c>
      <c r="W232" s="31">
        <f t="shared" si="80"/>
        <v>0</v>
      </c>
      <c r="X232" s="35">
        <f t="shared" si="81"/>
        <v>1</v>
      </c>
      <c r="Y232" s="35">
        <f t="shared" si="82"/>
        <v>0</v>
      </c>
      <c r="Z232" s="35">
        <f t="shared" si="83"/>
        <v>1</v>
      </c>
      <c r="AA232" s="36">
        <f t="shared" si="84"/>
        <v>2</v>
      </c>
      <c r="AB232" s="11">
        <f t="shared" si="85"/>
        <v>1</v>
      </c>
      <c r="AC232" s="36">
        <f t="shared" si="86"/>
        <v>0</v>
      </c>
      <c r="AD232" s="36">
        <f t="shared" si="87"/>
        <v>1</v>
      </c>
      <c r="AE232">
        <f t="shared" si="88"/>
        <v>0</v>
      </c>
      <c r="AF232">
        <f t="shared" si="89"/>
        <v>0</v>
      </c>
      <c r="AG232">
        <f t="shared" si="90"/>
        <v>0</v>
      </c>
      <c r="AH232">
        <f t="shared" si="91"/>
        <v>0</v>
      </c>
      <c r="AI232">
        <f t="shared" si="92"/>
        <v>0</v>
      </c>
      <c r="AJ232">
        <f>IF(N232&lt;1228,1,0)</f>
        <v>0</v>
      </c>
      <c r="AK232">
        <f>IF(N232&gt;1752,1,0)</f>
        <v>0</v>
      </c>
      <c r="AL232">
        <f t="shared" si="93"/>
        <v>0</v>
      </c>
      <c r="AM232" s="31">
        <f t="shared" si="95"/>
        <v>9</v>
      </c>
      <c r="AN232" s="5">
        <f t="shared" si="94"/>
        <v>0</v>
      </c>
      <c r="AS232" s="14"/>
      <c r="AT232" s="14"/>
    </row>
    <row r="233" spans="1:50" x14ac:dyDescent="0.25">
      <c r="A233" t="s">
        <v>224</v>
      </c>
      <c r="B233" s="13">
        <v>3.2242255410250456E-2</v>
      </c>
      <c r="C233" s="13">
        <v>0.61106097217774413</v>
      </c>
      <c r="D233" s="51">
        <v>7.2170951119392118E-2</v>
      </c>
      <c r="E233" s="51">
        <v>0.12417634671557638</v>
      </c>
      <c r="F233" s="13">
        <f t="shared" si="73"/>
        <v>0.53279804361116767</v>
      </c>
      <c r="G233" s="13">
        <v>0.47730790064226575</v>
      </c>
      <c r="H233" s="13">
        <v>0.13126117129742296</v>
      </c>
      <c r="I233" s="13">
        <v>-1.7053601101457531E-2</v>
      </c>
      <c r="J233" s="13">
        <v>-8.4621580443875119E-3</v>
      </c>
      <c r="K233" s="13">
        <v>3.6391161314739878E-2</v>
      </c>
      <c r="L233" s="13">
        <v>0.56439362135004645</v>
      </c>
      <c r="M233" s="13">
        <v>2.7057089177789269E-2</v>
      </c>
      <c r="N233" s="14">
        <v>1634.3724180198396</v>
      </c>
      <c r="O233" s="1">
        <v>0.22249999999999998</v>
      </c>
      <c r="P233" s="36">
        <v>1</v>
      </c>
      <c r="Q233" s="11">
        <f t="shared" si="74"/>
        <v>0</v>
      </c>
      <c r="R233" s="31">
        <f t="shared" si="75"/>
        <v>0</v>
      </c>
      <c r="S233" s="31">
        <f t="shared" si="76"/>
        <v>0</v>
      </c>
      <c r="T233" s="31">
        <f t="shared" si="77"/>
        <v>0</v>
      </c>
      <c r="U233" s="31">
        <f t="shared" si="78"/>
        <v>0</v>
      </c>
      <c r="V233" s="31">
        <f t="shared" si="79"/>
        <v>0</v>
      </c>
      <c r="W233" s="31">
        <f t="shared" si="80"/>
        <v>0</v>
      </c>
      <c r="X233" s="35">
        <f t="shared" si="81"/>
        <v>0</v>
      </c>
      <c r="Y233" s="35">
        <f t="shared" si="82"/>
        <v>1</v>
      </c>
      <c r="Z233" s="35">
        <f t="shared" si="83"/>
        <v>1</v>
      </c>
      <c r="AA233" s="36">
        <f t="shared" si="84"/>
        <v>2</v>
      </c>
      <c r="AB233" s="11">
        <f t="shared" si="85"/>
        <v>1</v>
      </c>
      <c r="AC233" s="36">
        <f t="shared" si="86"/>
        <v>0</v>
      </c>
      <c r="AD233" s="36">
        <f t="shared" si="87"/>
        <v>1</v>
      </c>
      <c r="AE233">
        <f t="shared" si="88"/>
        <v>0</v>
      </c>
      <c r="AF233">
        <f t="shared" si="89"/>
        <v>0</v>
      </c>
      <c r="AG233">
        <f t="shared" si="90"/>
        <v>0</v>
      </c>
      <c r="AH233">
        <f t="shared" si="91"/>
        <v>0</v>
      </c>
      <c r="AI233">
        <f t="shared" si="92"/>
        <v>0</v>
      </c>
      <c r="AJ233">
        <f>IF(N233&lt;1228,1,0)</f>
        <v>0</v>
      </c>
      <c r="AK233">
        <f>IF(N233&gt;1752,1,0)</f>
        <v>0</v>
      </c>
      <c r="AL233">
        <f t="shared" si="93"/>
        <v>0</v>
      </c>
      <c r="AM233" s="31">
        <f t="shared" si="95"/>
        <v>9</v>
      </c>
      <c r="AN233" s="5">
        <f t="shared" si="94"/>
        <v>0</v>
      </c>
      <c r="AS233" s="14"/>
      <c r="AT233" s="14"/>
    </row>
    <row r="234" spans="1:50" x14ac:dyDescent="0.25">
      <c r="A234" t="s">
        <v>225</v>
      </c>
      <c r="B234" s="13">
        <v>2.6471047292024347E-2</v>
      </c>
      <c r="C234" s="13">
        <v>0.90491593460934316</v>
      </c>
      <c r="D234" s="51">
        <v>0.23240444470300775</v>
      </c>
      <c r="E234" s="51">
        <v>0.1250450869742277</v>
      </c>
      <c r="F234" s="13">
        <f t="shared" si="73"/>
        <v>0.84527290709174474</v>
      </c>
      <c r="G234" s="13">
        <v>0.32512564382706416</v>
      </c>
      <c r="H234" s="13">
        <v>6.2296555167249128E-2</v>
      </c>
      <c r="I234" s="13">
        <v>8.0079930061196458E-2</v>
      </c>
      <c r="J234" s="13">
        <v>3.9676537320379309E-3</v>
      </c>
      <c r="K234" s="13">
        <v>4.9589853976380244E-2</v>
      </c>
      <c r="L234" s="13">
        <v>0.31641217393149912</v>
      </c>
      <c r="M234" s="13">
        <v>5.4152484053971404E-2</v>
      </c>
      <c r="N234" s="14">
        <v>1514.0177256384825</v>
      </c>
      <c r="O234" s="1">
        <v>0.20250000000000001</v>
      </c>
      <c r="P234" s="36">
        <v>1</v>
      </c>
      <c r="Q234" s="11">
        <f t="shared" si="74"/>
        <v>0</v>
      </c>
      <c r="R234" s="31">
        <f t="shared" si="75"/>
        <v>0</v>
      </c>
      <c r="S234" s="31">
        <f t="shared" si="76"/>
        <v>0</v>
      </c>
      <c r="T234" s="31">
        <f t="shared" si="77"/>
        <v>0</v>
      </c>
      <c r="U234" s="31">
        <f t="shared" si="78"/>
        <v>0</v>
      </c>
      <c r="V234" s="31">
        <f t="shared" si="79"/>
        <v>0</v>
      </c>
      <c r="W234" s="31">
        <f t="shared" si="80"/>
        <v>0</v>
      </c>
      <c r="X234" s="35">
        <f t="shared" si="81"/>
        <v>0</v>
      </c>
      <c r="Y234" s="35">
        <f t="shared" si="82"/>
        <v>0</v>
      </c>
      <c r="Z234" s="35">
        <f t="shared" si="83"/>
        <v>0</v>
      </c>
      <c r="AA234" s="36">
        <f t="shared" si="84"/>
        <v>0</v>
      </c>
      <c r="AB234" s="11">
        <f t="shared" si="85"/>
        <v>0</v>
      </c>
      <c r="AC234" s="36">
        <f t="shared" si="86"/>
        <v>0</v>
      </c>
      <c r="AD234" s="36">
        <f t="shared" si="87"/>
        <v>0</v>
      </c>
      <c r="AE234">
        <f t="shared" si="88"/>
        <v>0</v>
      </c>
      <c r="AF234">
        <f t="shared" si="89"/>
        <v>0</v>
      </c>
      <c r="AG234">
        <f t="shared" si="90"/>
        <v>0</v>
      </c>
      <c r="AH234">
        <f t="shared" si="91"/>
        <v>0</v>
      </c>
      <c r="AI234">
        <f t="shared" si="92"/>
        <v>0</v>
      </c>
      <c r="AJ234">
        <f>IF(N234&lt;1228,1,0)</f>
        <v>0</v>
      </c>
      <c r="AK234">
        <f>IF(N234&gt;1752,1,0)</f>
        <v>0</v>
      </c>
      <c r="AL234">
        <f t="shared" si="93"/>
        <v>0</v>
      </c>
      <c r="AM234" s="31">
        <f t="shared" si="95"/>
        <v>10</v>
      </c>
      <c r="AN234" s="5">
        <f t="shared" si="94"/>
        <v>0</v>
      </c>
      <c r="AS234" s="14"/>
      <c r="AT234" s="14"/>
    </row>
    <row r="235" spans="1:50" x14ac:dyDescent="0.25">
      <c r="A235" t="s">
        <v>226</v>
      </c>
      <c r="B235" s="13">
        <v>1.9448484329996862E-2</v>
      </c>
      <c r="C235" s="13">
        <v>0.83792363972752504</v>
      </c>
      <c r="D235" s="51">
        <v>8.7576738709948698E-2</v>
      </c>
      <c r="E235" s="51">
        <v>0.16747960642502732</v>
      </c>
      <c r="F235" s="13">
        <f t="shared" si="73"/>
        <v>0.73119712387519975</v>
      </c>
      <c r="G235" s="13">
        <v>0.44318019790686403</v>
      </c>
      <c r="H235" s="13">
        <v>-4.8829093011729718E-2</v>
      </c>
      <c r="I235" s="13">
        <v>3.1911161891016969E-2</v>
      </c>
      <c r="J235" s="13">
        <v>-4.7420317887477921E-2</v>
      </c>
      <c r="K235" s="13">
        <v>5.5638192750819951E-2</v>
      </c>
      <c r="L235" s="13">
        <v>0.58621332972581519</v>
      </c>
      <c r="M235" s="13">
        <v>8.7214672516778641E-2</v>
      </c>
      <c r="N235" s="14">
        <v>1413.0641018655338</v>
      </c>
      <c r="O235" s="1">
        <v>0.245</v>
      </c>
      <c r="P235" s="36">
        <v>1</v>
      </c>
      <c r="Q235" s="11">
        <f t="shared" si="74"/>
        <v>0</v>
      </c>
      <c r="R235" s="31">
        <f t="shared" si="75"/>
        <v>0</v>
      </c>
      <c r="S235" s="31">
        <f t="shared" si="76"/>
        <v>0</v>
      </c>
      <c r="T235" s="31">
        <f t="shared" si="77"/>
        <v>0</v>
      </c>
      <c r="U235" s="31">
        <f t="shared" si="78"/>
        <v>0</v>
      </c>
      <c r="V235" s="31">
        <f t="shared" si="79"/>
        <v>0</v>
      </c>
      <c r="W235" s="31">
        <f t="shared" si="80"/>
        <v>0</v>
      </c>
      <c r="X235" s="35">
        <f t="shared" si="81"/>
        <v>1</v>
      </c>
      <c r="Y235" s="35">
        <f t="shared" si="82"/>
        <v>0</v>
      </c>
      <c r="Z235" s="35">
        <f t="shared" si="83"/>
        <v>1</v>
      </c>
      <c r="AA235" s="36">
        <f t="shared" si="84"/>
        <v>2</v>
      </c>
      <c r="AB235" s="11">
        <f t="shared" si="85"/>
        <v>1</v>
      </c>
      <c r="AC235" s="36">
        <f t="shared" si="86"/>
        <v>0</v>
      </c>
      <c r="AD235" s="36">
        <f t="shared" si="87"/>
        <v>1</v>
      </c>
      <c r="AE235">
        <f t="shared" si="88"/>
        <v>0</v>
      </c>
      <c r="AF235">
        <f t="shared" si="89"/>
        <v>0</v>
      </c>
      <c r="AG235">
        <f t="shared" si="90"/>
        <v>1</v>
      </c>
      <c r="AH235">
        <f t="shared" si="91"/>
        <v>0</v>
      </c>
      <c r="AI235">
        <f t="shared" si="92"/>
        <v>0</v>
      </c>
      <c r="AJ235">
        <f>IF(N235&lt;1228,1,0)</f>
        <v>0</v>
      </c>
      <c r="AK235">
        <f>IF(N235&gt;1752,1,0)</f>
        <v>0</v>
      </c>
      <c r="AL235">
        <f t="shared" si="93"/>
        <v>0</v>
      </c>
      <c r="AM235" s="31">
        <f t="shared" si="95"/>
        <v>8</v>
      </c>
      <c r="AN235" s="5">
        <f t="shared" si="94"/>
        <v>0</v>
      </c>
      <c r="AS235" s="14"/>
      <c r="AT235" s="14"/>
    </row>
    <row r="236" spans="1:50" x14ac:dyDescent="0.25">
      <c r="A236" t="s">
        <v>227</v>
      </c>
      <c r="B236" s="13">
        <v>2.2193458770046724E-2</v>
      </c>
      <c r="C236" s="13">
        <v>0.17371451260671034</v>
      </c>
      <c r="D236" s="51">
        <v>7.7206450047426819E-3</v>
      </c>
      <c r="E236" s="51">
        <v>8.3118258222486932E-2</v>
      </c>
      <c r="F236" s="13">
        <f t="shared" si="73"/>
        <v>0.1164582092515386</v>
      </c>
      <c r="G236" s="13">
        <v>0.49861093572420762</v>
      </c>
      <c r="H236" s="13">
        <v>-0.11707272141113619</v>
      </c>
      <c r="I236" s="13">
        <v>1.7686346605850457E-3</v>
      </c>
      <c r="J236" s="13">
        <v>1.1117728806829461E-2</v>
      </c>
      <c r="K236" s="13">
        <v>-3.6706152251119492E-2</v>
      </c>
      <c r="L236" s="13">
        <v>0.44311007028050597</v>
      </c>
      <c r="M236" s="13">
        <v>2.9171479083261537E-2</v>
      </c>
      <c r="N236" s="14">
        <v>2111.794044916292</v>
      </c>
      <c r="O236" s="1">
        <v>0.19</v>
      </c>
      <c r="P236" s="36">
        <v>3</v>
      </c>
      <c r="Q236" s="11">
        <f t="shared" si="74"/>
        <v>0</v>
      </c>
      <c r="R236" s="31">
        <f t="shared" si="75"/>
        <v>0</v>
      </c>
      <c r="S236" s="31">
        <f t="shared" si="76"/>
        <v>0</v>
      </c>
      <c r="T236" s="31">
        <f t="shared" si="77"/>
        <v>0</v>
      </c>
      <c r="U236" s="31">
        <f t="shared" si="78"/>
        <v>0</v>
      </c>
      <c r="V236" s="31">
        <f t="shared" si="79"/>
        <v>0</v>
      </c>
      <c r="W236" s="31">
        <f t="shared" si="80"/>
        <v>0</v>
      </c>
      <c r="X236" s="35">
        <f t="shared" si="81"/>
        <v>1</v>
      </c>
      <c r="Y236" s="35">
        <f t="shared" si="82"/>
        <v>0</v>
      </c>
      <c r="Z236" s="35">
        <f t="shared" si="83"/>
        <v>0</v>
      </c>
      <c r="AA236" s="36">
        <f t="shared" si="84"/>
        <v>1</v>
      </c>
      <c r="AB236" s="11">
        <f t="shared" si="85"/>
        <v>1</v>
      </c>
      <c r="AC236" s="36">
        <f t="shared" si="86"/>
        <v>0</v>
      </c>
      <c r="AD236" s="36">
        <f t="shared" si="87"/>
        <v>1</v>
      </c>
      <c r="AE236">
        <f t="shared" si="88"/>
        <v>0</v>
      </c>
      <c r="AF236">
        <f t="shared" si="89"/>
        <v>1</v>
      </c>
      <c r="AG236">
        <f t="shared" si="90"/>
        <v>0</v>
      </c>
      <c r="AH236">
        <f t="shared" si="91"/>
        <v>0</v>
      </c>
      <c r="AI236">
        <f t="shared" si="92"/>
        <v>0</v>
      </c>
      <c r="AJ236">
        <f>IF(N236&lt;1803,1,0)</f>
        <v>0</v>
      </c>
      <c r="AK236">
        <f>IF(N236&gt;2983,1,0)</f>
        <v>0</v>
      </c>
      <c r="AL236">
        <f t="shared" si="93"/>
        <v>0</v>
      </c>
      <c r="AM236" s="31">
        <f t="shared" si="95"/>
        <v>8</v>
      </c>
      <c r="AN236" s="5">
        <f t="shared" si="94"/>
        <v>0</v>
      </c>
      <c r="AR236" s="16"/>
      <c r="AS236" s="14"/>
      <c r="AT236" s="14"/>
      <c r="AU236" s="16"/>
      <c r="AV236" s="16"/>
      <c r="AW236" s="16"/>
      <c r="AX236" s="15"/>
    </row>
    <row r="237" spans="1:50" x14ac:dyDescent="0.25">
      <c r="A237" t="s">
        <v>228</v>
      </c>
      <c r="B237" s="13">
        <v>0</v>
      </c>
      <c r="C237" s="13">
        <v>0.5969509425391778</v>
      </c>
      <c r="D237" s="51">
        <v>3.7474449239155119E-2</v>
      </c>
      <c r="E237" s="51">
        <v>0.31739722916193502</v>
      </c>
      <c r="F237" s="13">
        <f t="shared" si="73"/>
        <v>0.37926981603452192</v>
      </c>
      <c r="G237" s="13">
        <v>0.38806553423352341</v>
      </c>
      <c r="H237" s="13">
        <v>1.4984540378040328E-2</v>
      </c>
      <c r="I237" s="13">
        <v>7.9068557487467564E-2</v>
      </c>
      <c r="J237" s="13">
        <v>5.0342096297978652E-2</v>
      </c>
      <c r="K237" s="13">
        <v>-8.9338945037474443E-3</v>
      </c>
      <c r="L237" s="13">
        <v>0.66683565568391079</v>
      </c>
      <c r="M237" s="13">
        <v>8.0774717051389291E-2</v>
      </c>
      <c r="N237" s="14">
        <v>1086.9956229257559</v>
      </c>
      <c r="O237" s="1">
        <v>7.4999999999999997E-2</v>
      </c>
      <c r="P237" s="36">
        <v>1</v>
      </c>
      <c r="Q237" s="11">
        <f t="shared" si="74"/>
        <v>0</v>
      </c>
      <c r="R237" s="31">
        <f t="shared" si="75"/>
        <v>0</v>
      </c>
      <c r="S237" s="31">
        <f t="shared" si="76"/>
        <v>0</v>
      </c>
      <c r="T237" s="31">
        <f t="shared" si="77"/>
        <v>0</v>
      </c>
      <c r="U237" s="31">
        <f t="shared" si="78"/>
        <v>0</v>
      </c>
      <c r="V237" s="31">
        <f t="shared" si="79"/>
        <v>0</v>
      </c>
      <c r="W237" s="31">
        <f t="shared" si="80"/>
        <v>0</v>
      </c>
      <c r="X237" s="35">
        <f t="shared" si="81"/>
        <v>0</v>
      </c>
      <c r="Y237" s="35">
        <f t="shared" si="82"/>
        <v>0</v>
      </c>
      <c r="Z237" s="35">
        <f t="shared" si="83"/>
        <v>0</v>
      </c>
      <c r="AA237" s="36">
        <f t="shared" si="84"/>
        <v>0</v>
      </c>
      <c r="AB237" s="11">
        <f t="shared" si="85"/>
        <v>0</v>
      </c>
      <c r="AC237" s="36">
        <f t="shared" si="86"/>
        <v>0</v>
      </c>
      <c r="AD237" s="36">
        <f t="shared" si="87"/>
        <v>0</v>
      </c>
      <c r="AE237">
        <f t="shared" si="88"/>
        <v>0</v>
      </c>
      <c r="AF237">
        <f t="shared" si="89"/>
        <v>1</v>
      </c>
      <c r="AG237">
        <f t="shared" si="90"/>
        <v>0</v>
      </c>
      <c r="AH237">
        <f t="shared" si="91"/>
        <v>0</v>
      </c>
      <c r="AI237">
        <f t="shared" si="92"/>
        <v>0</v>
      </c>
      <c r="AJ237">
        <f>IF(N237&lt;1228,1,0)</f>
        <v>1</v>
      </c>
      <c r="AK237">
        <f>IF(N237&gt;1752,1,0)</f>
        <v>0</v>
      </c>
      <c r="AL237">
        <f t="shared" si="93"/>
        <v>0</v>
      </c>
      <c r="AM237" s="31">
        <f t="shared" si="95"/>
        <v>8</v>
      </c>
      <c r="AN237" s="5">
        <f t="shared" si="94"/>
        <v>0</v>
      </c>
      <c r="AS237" s="14"/>
      <c r="AT237" s="14"/>
    </row>
    <row r="238" spans="1:50" x14ac:dyDescent="0.25">
      <c r="A238" t="s">
        <v>229</v>
      </c>
      <c r="B238" s="13">
        <v>4.2437136455197699E-2</v>
      </c>
      <c r="C238" s="13">
        <v>1.162915702733792</v>
      </c>
      <c r="D238" s="51">
        <v>7.7096099653197983E-2</v>
      </c>
      <c r="E238" s="51">
        <v>0.16260353815036069</v>
      </c>
      <c r="F238" s="13">
        <f t="shared" si="73"/>
        <v>1.0583447579869232</v>
      </c>
      <c r="G238" s="13">
        <v>0.11584772423782903</v>
      </c>
      <c r="H238" s="13">
        <v>1.3331044250826216E-2</v>
      </c>
      <c r="I238" s="13">
        <v>-3.7112719825793786E-4</v>
      </c>
      <c r="J238" s="13">
        <v>-5.7301444081915413E-4</v>
      </c>
      <c r="K238" s="13">
        <v>2.7170078383244031E-2</v>
      </c>
      <c r="L238" s="13">
        <v>0.70097998969593667</v>
      </c>
      <c r="M238" s="13">
        <v>2.3690580424855757E-2</v>
      </c>
      <c r="N238" s="14">
        <v>1691.1771278896765</v>
      </c>
      <c r="O238" s="1">
        <v>0.17749999999999999</v>
      </c>
      <c r="P238" s="36">
        <v>2</v>
      </c>
      <c r="Q238" s="11">
        <f t="shared" si="74"/>
        <v>0</v>
      </c>
      <c r="R238" s="31">
        <f t="shared" si="75"/>
        <v>0.5</v>
      </c>
      <c r="S238" s="31">
        <f t="shared" si="76"/>
        <v>0</v>
      </c>
      <c r="T238" s="31">
        <f t="shared" si="77"/>
        <v>0.5</v>
      </c>
      <c r="U238" s="31">
        <f t="shared" si="78"/>
        <v>0</v>
      </c>
      <c r="V238" s="31">
        <f t="shared" si="79"/>
        <v>0.5</v>
      </c>
      <c r="W238" s="31">
        <f t="shared" si="80"/>
        <v>0</v>
      </c>
      <c r="X238" s="35">
        <f t="shared" si="81"/>
        <v>0</v>
      </c>
      <c r="Y238" s="35">
        <f t="shared" si="82"/>
        <v>1</v>
      </c>
      <c r="Z238" s="35">
        <f t="shared" si="83"/>
        <v>1</v>
      </c>
      <c r="AA238" s="36">
        <f t="shared" si="84"/>
        <v>2</v>
      </c>
      <c r="AB238" s="11">
        <f t="shared" si="85"/>
        <v>1</v>
      </c>
      <c r="AC238" s="36">
        <f t="shared" si="86"/>
        <v>0</v>
      </c>
      <c r="AD238" s="36">
        <f t="shared" si="87"/>
        <v>1</v>
      </c>
      <c r="AE238">
        <f t="shared" si="88"/>
        <v>0</v>
      </c>
      <c r="AF238">
        <f t="shared" si="89"/>
        <v>0</v>
      </c>
      <c r="AG238">
        <f t="shared" si="90"/>
        <v>0</v>
      </c>
      <c r="AH238">
        <f t="shared" si="91"/>
        <v>1</v>
      </c>
      <c r="AI238">
        <f t="shared" si="92"/>
        <v>0</v>
      </c>
      <c r="AJ238">
        <f>IF(N238&lt;1378,1,0)</f>
        <v>0</v>
      </c>
      <c r="AK238">
        <f>IF(N238&gt;2135,1,0)</f>
        <v>0</v>
      </c>
      <c r="AL238">
        <f t="shared" si="93"/>
        <v>0</v>
      </c>
      <c r="AM238" s="31">
        <f t="shared" si="95"/>
        <v>6.5</v>
      </c>
      <c r="AN238" s="5">
        <f t="shared" si="94"/>
        <v>0</v>
      </c>
      <c r="AS238" s="14"/>
      <c r="AT238" s="14"/>
    </row>
    <row r="239" spans="1:50" x14ac:dyDescent="0.25">
      <c r="A239" t="s">
        <v>230</v>
      </c>
      <c r="B239" s="13">
        <v>0</v>
      </c>
      <c r="C239" s="13">
        <v>-0.31280778774575302</v>
      </c>
      <c r="D239" s="51">
        <v>0.20595533498759305</v>
      </c>
      <c r="E239" s="51">
        <v>9.5132658904371059E-2</v>
      </c>
      <c r="F239" s="13">
        <f t="shared" si="73"/>
        <v>-0.3546860087803016</v>
      </c>
      <c r="G239" s="13">
        <v>0.87761154154421583</v>
      </c>
      <c r="H239" s="13">
        <v>5.3791543865502604E-2</v>
      </c>
      <c r="I239" s="13">
        <v>-2.0681667769688948E-4</v>
      </c>
      <c r="J239" s="13">
        <v>-6.8333651460202325E-3</v>
      </c>
      <c r="K239" s="13">
        <v>8.4620156518419545E-2</v>
      </c>
      <c r="L239" s="13">
        <v>0.32259835228657668</v>
      </c>
      <c r="M239" s="13">
        <v>4.2294548311058361E-2</v>
      </c>
      <c r="N239" s="14">
        <v>1398.1826603051866</v>
      </c>
      <c r="O239" s="1">
        <v>0.23499999999999999</v>
      </c>
      <c r="P239" s="36">
        <v>1</v>
      </c>
      <c r="Q239" s="11">
        <f t="shared" si="74"/>
        <v>0</v>
      </c>
      <c r="R239" s="31">
        <f t="shared" si="75"/>
        <v>0</v>
      </c>
      <c r="S239" s="31">
        <f t="shared" si="76"/>
        <v>0</v>
      </c>
      <c r="T239" s="31">
        <f t="shared" si="77"/>
        <v>0</v>
      </c>
      <c r="U239" s="31">
        <f t="shared" si="78"/>
        <v>0</v>
      </c>
      <c r="V239" s="31">
        <f t="shared" si="79"/>
        <v>0</v>
      </c>
      <c r="W239" s="31">
        <f t="shared" si="80"/>
        <v>0</v>
      </c>
      <c r="X239" s="35">
        <f t="shared" si="81"/>
        <v>0</v>
      </c>
      <c r="Y239" s="35">
        <f t="shared" si="82"/>
        <v>1</v>
      </c>
      <c r="Z239" s="35">
        <f t="shared" si="83"/>
        <v>1</v>
      </c>
      <c r="AA239" s="36">
        <f t="shared" si="84"/>
        <v>2</v>
      </c>
      <c r="AB239" s="11">
        <f t="shared" si="85"/>
        <v>1</v>
      </c>
      <c r="AC239" s="36">
        <f t="shared" si="86"/>
        <v>0</v>
      </c>
      <c r="AD239" s="36">
        <f t="shared" si="87"/>
        <v>1</v>
      </c>
      <c r="AE239">
        <f t="shared" si="88"/>
        <v>0</v>
      </c>
      <c r="AF239">
        <f t="shared" si="89"/>
        <v>0</v>
      </c>
      <c r="AG239">
        <f t="shared" si="90"/>
        <v>1</v>
      </c>
      <c r="AH239">
        <f t="shared" si="91"/>
        <v>0</v>
      </c>
      <c r="AI239">
        <f t="shared" si="92"/>
        <v>0</v>
      </c>
      <c r="AJ239">
        <f>IF(N239&lt;1228,1,0)</f>
        <v>0</v>
      </c>
      <c r="AK239">
        <f>IF(N239&gt;1752,1,0)</f>
        <v>0</v>
      </c>
      <c r="AL239">
        <f t="shared" si="93"/>
        <v>0</v>
      </c>
      <c r="AM239" s="31">
        <f t="shared" si="95"/>
        <v>8</v>
      </c>
      <c r="AN239" s="5">
        <f t="shared" si="94"/>
        <v>0</v>
      </c>
      <c r="AS239" s="14"/>
      <c r="AT239" s="14"/>
    </row>
    <row r="240" spans="1:50" x14ac:dyDescent="0.25">
      <c r="A240" t="s">
        <v>231</v>
      </c>
      <c r="B240" s="13">
        <v>8.5337145290306879E-2</v>
      </c>
      <c r="C240" s="13">
        <v>0.8233441897917243</v>
      </c>
      <c r="D240" s="51">
        <v>8.2985806482627669E-2</v>
      </c>
      <c r="E240" s="51">
        <v>0.28530051558162173</v>
      </c>
      <c r="F240" s="13">
        <f t="shared" si="73"/>
        <v>0.63359212566250434</v>
      </c>
      <c r="G240" s="13">
        <v>0.39517016940904531</v>
      </c>
      <c r="H240" s="13">
        <v>3.6046219542828432E-2</v>
      </c>
      <c r="I240" s="13">
        <v>-4.6171517893091443E-2</v>
      </c>
      <c r="J240" s="13">
        <v>4.0633600538416241E-2</v>
      </c>
      <c r="K240" s="13">
        <v>4.5344742629826816E-2</v>
      </c>
      <c r="L240" s="13">
        <v>0.44179388306935241</v>
      </c>
      <c r="M240" s="13">
        <v>3.6832091829636399E-2</v>
      </c>
      <c r="N240" s="14">
        <v>1502.0774751063029</v>
      </c>
      <c r="O240" s="1">
        <v>0.15</v>
      </c>
      <c r="P240" s="36">
        <v>1</v>
      </c>
      <c r="Q240" s="11">
        <f t="shared" si="74"/>
        <v>0</v>
      </c>
      <c r="R240" s="31">
        <f t="shared" si="75"/>
        <v>0</v>
      </c>
      <c r="S240" s="31">
        <f t="shared" si="76"/>
        <v>0</v>
      </c>
      <c r="T240" s="31">
        <f t="shared" si="77"/>
        <v>0</v>
      </c>
      <c r="U240" s="31">
        <f t="shared" si="78"/>
        <v>0</v>
      </c>
      <c r="V240" s="31">
        <f t="shared" si="79"/>
        <v>0</v>
      </c>
      <c r="W240" s="31">
        <f t="shared" si="80"/>
        <v>0</v>
      </c>
      <c r="X240" s="35">
        <f t="shared" si="81"/>
        <v>0</v>
      </c>
      <c r="Y240" s="35">
        <f t="shared" si="82"/>
        <v>1</v>
      </c>
      <c r="Z240" s="35">
        <f t="shared" si="83"/>
        <v>0</v>
      </c>
      <c r="AA240" s="36">
        <f t="shared" si="84"/>
        <v>1</v>
      </c>
      <c r="AB240" s="11">
        <f t="shared" si="85"/>
        <v>1</v>
      </c>
      <c r="AC240" s="36">
        <f t="shared" si="86"/>
        <v>0</v>
      </c>
      <c r="AD240" s="36">
        <f t="shared" si="87"/>
        <v>1</v>
      </c>
      <c r="AE240">
        <f t="shared" si="88"/>
        <v>0</v>
      </c>
      <c r="AF240">
        <f t="shared" si="89"/>
        <v>0</v>
      </c>
      <c r="AG240">
        <f t="shared" si="90"/>
        <v>0</v>
      </c>
      <c r="AH240">
        <f t="shared" si="91"/>
        <v>0</v>
      </c>
      <c r="AI240">
        <f t="shared" si="92"/>
        <v>0</v>
      </c>
      <c r="AJ240">
        <f>IF(N240&lt;1228,1,0)</f>
        <v>0</v>
      </c>
      <c r="AK240">
        <f>IF(N240&gt;1752,1,0)</f>
        <v>0</v>
      </c>
      <c r="AL240">
        <f t="shared" si="93"/>
        <v>0</v>
      </c>
      <c r="AM240" s="31">
        <f t="shared" si="95"/>
        <v>9</v>
      </c>
      <c r="AN240" s="5">
        <f t="shared" si="94"/>
        <v>0</v>
      </c>
      <c r="AS240" s="14"/>
      <c r="AT240" s="14"/>
    </row>
    <row r="241" spans="1:50" x14ac:dyDescent="0.25">
      <c r="A241" t="s">
        <v>232</v>
      </c>
      <c r="B241" s="13">
        <v>0</v>
      </c>
      <c r="C241" s="13">
        <v>0.41487882215505573</v>
      </c>
      <c r="D241" s="51">
        <v>1.4834319197463331E-2</v>
      </c>
      <c r="E241" s="51">
        <v>9.9204509633036026E-3</v>
      </c>
      <c r="F241" s="13">
        <f t="shared" si="73"/>
        <v>0.40971462478443882</v>
      </c>
      <c r="G241" s="13">
        <v>0.55399048040734999</v>
      </c>
      <c r="H241" s="13">
        <v>3.0474694012570296E-2</v>
      </c>
      <c r="I241" s="13">
        <v>2.6368278283070049E-2</v>
      </c>
      <c r="J241" s="13">
        <v>2.2158764301210852E-2</v>
      </c>
      <c r="K241" s="13">
        <v>-3.8105657438483932E-3</v>
      </c>
      <c r="L241" s="13">
        <v>0.52803278077840232</v>
      </c>
      <c r="M241" s="13">
        <v>4.7370586915976107E-2</v>
      </c>
      <c r="N241" s="14">
        <v>1417.5778745289292</v>
      </c>
      <c r="O241" s="1">
        <v>0.18</v>
      </c>
      <c r="P241" s="36">
        <v>1</v>
      </c>
      <c r="Q241" s="11">
        <f t="shared" si="74"/>
        <v>0</v>
      </c>
      <c r="R241" s="31">
        <f t="shared" si="75"/>
        <v>0</v>
      </c>
      <c r="S241" s="31">
        <f t="shared" si="76"/>
        <v>0</v>
      </c>
      <c r="T241" s="31">
        <f t="shared" si="77"/>
        <v>0</v>
      </c>
      <c r="U241" s="31">
        <f t="shared" si="78"/>
        <v>0</v>
      </c>
      <c r="V241" s="31">
        <f t="shared" si="79"/>
        <v>0</v>
      </c>
      <c r="W241" s="31">
        <f t="shared" si="80"/>
        <v>0</v>
      </c>
      <c r="X241" s="35">
        <f t="shared" si="81"/>
        <v>0</v>
      </c>
      <c r="Y241" s="35">
        <f t="shared" si="82"/>
        <v>0</v>
      </c>
      <c r="Z241" s="35">
        <f t="shared" si="83"/>
        <v>0</v>
      </c>
      <c r="AA241" s="36">
        <f t="shared" si="84"/>
        <v>0</v>
      </c>
      <c r="AB241" s="11">
        <f t="shared" si="85"/>
        <v>0</v>
      </c>
      <c r="AC241" s="36">
        <f t="shared" si="86"/>
        <v>0</v>
      </c>
      <c r="AD241" s="36">
        <f t="shared" si="87"/>
        <v>0</v>
      </c>
      <c r="AE241">
        <f t="shared" si="88"/>
        <v>0</v>
      </c>
      <c r="AF241">
        <f t="shared" si="89"/>
        <v>1</v>
      </c>
      <c r="AG241">
        <f t="shared" si="90"/>
        <v>0</v>
      </c>
      <c r="AH241">
        <f t="shared" si="91"/>
        <v>0</v>
      </c>
      <c r="AI241">
        <f t="shared" si="92"/>
        <v>0</v>
      </c>
      <c r="AJ241">
        <f>IF(N241&lt;1228,1,0)</f>
        <v>0</v>
      </c>
      <c r="AK241">
        <f>IF(N241&gt;1752,1,0)</f>
        <v>0</v>
      </c>
      <c r="AL241">
        <f t="shared" si="93"/>
        <v>0</v>
      </c>
      <c r="AM241" s="31">
        <f t="shared" si="95"/>
        <v>9</v>
      </c>
      <c r="AN241" s="5">
        <f t="shared" si="94"/>
        <v>0</v>
      </c>
      <c r="AS241" s="14"/>
      <c r="AT241" s="14"/>
    </row>
    <row r="242" spans="1:50" x14ac:dyDescent="0.25">
      <c r="A242" t="s">
        <v>233</v>
      </c>
      <c r="B242" s="13">
        <v>0</v>
      </c>
      <c r="C242" s="13">
        <v>0.2669698664785855</v>
      </c>
      <c r="D242" s="51">
        <v>7.0335870807695114E-2</v>
      </c>
      <c r="E242" s="51">
        <v>9.9837050368460738E-3</v>
      </c>
      <c r="F242" s="13">
        <f t="shared" si="73"/>
        <v>0.26842157744971668</v>
      </c>
      <c r="G242" s="13">
        <v>0.43312078479460453</v>
      </c>
      <c r="H242" s="13">
        <v>-1.5869488490045623E-2</v>
      </c>
      <c r="I242" s="13">
        <v>-4.1707056396490444E-2</v>
      </c>
      <c r="J242" s="13">
        <v>3.0401050660310821E-3</v>
      </c>
      <c r="K242" s="13">
        <v>5.2852226572950363E-2</v>
      </c>
      <c r="L242" s="13">
        <v>0.73435421648553101</v>
      </c>
      <c r="M242" s="13">
        <v>-2.7963531322827438E-2</v>
      </c>
      <c r="N242" s="14">
        <v>1860.8782155849131</v>
      </c>
      <c r="O242" s="1">
        <v>0.19</v>
      </c>
      <c r="P242" s="36">
        <v>2</v>
      </c>
      <c r="Q242" s="11">
        <f t="shared" si="74"/>
        <v>0</v>
      </c>
      <c r="R242" s="31">
        <f t="shared" si="75"/>
        <v>0</v>
      </c>
      <c r="S242" s="31">
        <f t="shared" si="76"/>
        <v>0</v>
      </c>
      <c r="T242" s="31">
        <f t="shared" si="77"/>
        <v>0</v>
      </c>
      <c r="U242" s="31">
        <f t="shared" si="78"/>
        <v>0</v>
      </c>
      <c r="V242" s="31">
        <f t="shared" si="79"/>
        <v>0</v>
      </c>
      <c r="W242" s="31">
        <f t="shared" si="80"/>
        <v>0</v>
      </c>
      <c r="X242" s="35">
        <f t="shared" si="81"/>
        <v>1</v>
      </c>
      <c r="Y242" s="35">
        <f t="shared" si="82"/>
        <v>1</v>
      </c>
      <c r="Z242" s="35">
        <f t="shared" si="83"/>
        <v>0</v>
      </c>
      <c r="AA242" s="36">
        <f t="shared" si="84"/>
        <v>2</v>
      </c>
      <c r="AB242" s="11">
        <f t="shared" si="85"/>
        <v>1</v>
      </c>
      <c r="AC242" s="36">
        <f t="shared" si="86"/>
        <v>0</v>
      </c>
      <c r="AD242" s="36">
        <f t="shared" si="87"/>
        <v>1</v>
      </c>
      <c r="AE242">
        <f t="shared" si="88"/>
        <v>0</v>
      </c>
      <c r="AF242">
        <f t="shared" si="89"/>
        <v>0</v>
      </c>
      <c r="AG242">
        <f t="shared" si="90"/>
        <v>1</v>
      </c>
      <c r="AH242">
        <f t="shared" si="91"/>
        <v>1</v>
      </c>
      <c r="AI242">
        <f t="shared" si="92"/>
        <v>1</v>
      </c>
      <c r="AJ242">
        <f>IF(N242&lt;1378,1,0)</f>
        <v>0</v>
      </c>
      <c r="AK242">
        <f>IF(N242&gt;2135,1,0)</f>
        <v>0</v>
      </c>
      <c r="AL242">
        <f t="shared" si="93"/>
        <v>0</v>
      </c>
      <c r="AM242" s="31">
        <f t="shared" si="95"/>
        <v>6</v>
      </c>
      <c r="AN242" s="5">
        <f t="shared" si="94"/>
        <v>0</v>
      </c>
      <c r="AS242" s="14"/>
      <c r="AT242" s="14"/>
    </row>
    <row r="243" spans="1:50" x14ac:dyDescent="0.25">
      <c r="A243" t="s">
        <v>234</v>
      </c>
      <c r="B243" s="13">
        <v>4.9032426778242676E-2</v>
      </c>
      <c r="C243" s="13">
        <v>0.35323359073359073</v>
      </c>
      <c r="D243" s="51">
        <v>6.7036679536679536E-2</v>
      </c>
      <c r="E243" s="51">
        <v>7.0897683397683403E-2</v>
      </c>
      <c r="F243" s="13">
        <f t="shared" si="73"/>
        <v>0.31164961389961393</v>
      </c>
      <c r="G243" s="13">
        <v>0.58639513598326365</v>
      </c>
      <c r="H243" s="13">
        <v>0.19223965763195436</v>
      </c>
      <c r="I243" s="13">
        <v>1.6422421166676169E-2</v>
      </c>
      <c r="J243" s="13">
        <v>6.626447876447876E-2</v>
      </c>
      <c r="K243" s="13">
        <v>0.20468146718146718</v>
      </c>
      <c r="L243" s="13">
        <v>0.46629041468654003</v>
      </c>
      <c r="M243" s="13">
        <v>3.1762066941557657E-2</v>
      </c>
      <c r="N243" s="14">
        <v>1910.3960386473429</v>
      </c>
      <c r="O243" s="1">
        <v>0.155</v>
      </c>
      <c r="P243" s="36">
        <v>1</v>
      </c>
      <c r="Q243" s="11">
        <f t="shared" si="74"/>
        <v>0</v>
      </c>
      <c r="R243" s="31">
        <f t="shared" si="75"/>
        <v>0</v>
      </c>
      <c r="S243" s="31">
        <f t="shared" si="76"/>
        <v>0</v>
      </c>
      <c r="T243" s="31">
        <f t="shared" si="77"/>
        <v>0</v>
      </c>
      <c r="U243" s="31">
        <f t="shared" si="78"/>
        <v>0</v>
      </c>
      <c r="V243" s="31">
        <f t="shared" si="79"/>
        <v>0</v>
      </c>
      <c r="W243" s="31">
        <f t="shared" si="80"/>
        <v>0</v>
      </c>
      <c r="X243" s="35">
        <f t="shared" si="81"/>
        <v>0</v>
      </c>
      <c r="Y243" s="35">
        <f t="shared" si="82"/>
        <v>0</v>
      </c>
      <c r="Z243" s="35">
        <f t="shared" si="83"/>
        <v>0</v>
      </c>
      <c r="AA243" s="36">
        <f t="shared" si="84"/>
        <v>0</v>
      </c>
      <c r="AB243" s="11">
        <f t="shared" si="85"/>
        <v>0</v>
      </c>
      <c r="AC243" s="36">
        <f t="shared" si="86"/>
        <v>0</v>
      </c>
      <c r="AD243" s="36">
        <f t="shared" si="87"/>
        <v>1</v>
      </c>
      <c r="AE243">
        <f t="shared" si="88"/>
        <v>0</v>
      </c>
      <c r="AF243">
        <f t="shared" si="89"/>
        <v>0</v>
      </c>
      <c r="AG243">
        <f t="shared" si="90"/>
        <v>1</v>
      </c>
      <c r="AH243">
        <f t="shared" si="91"/>
        <v>0</v>
      </c>
      <c r="AI243">
        <f t="shared" si="92"/>
        <v>0</v>
      </c>
      <c r="AJ243">
        <f>IF(N243&lt;1228,1,0)</f>
        <v>0</v>
      </c>
      <c r="AK243">
        <f>IF(N243&gt;1752,1,0)</f>
        <v>1</v>
      </c>
      <c r="AL243">
        <f t="shared" si="93"/>
        <v>0</v>
      </c>
      <c r="AM243" s="31">
        <f t="shared" si="95"/>
        <v>8</v>
      </c>
      <c r="AN243" s="5">
        <f t="shared" si="94"/>
        <v>0</v>
      </c>
      <c r="AS243" s="14"/>
      <c r="AT243" s="14"/>
    </row>
    <row r="244" spans="1:50" x14ac:dyDescent="0.25">
      <c r="A244" t="s">
        <v>235</v>
      </c>
      <c r="B244" s="13">
        <v>0</v>
      </c>
      <c r="C244" s="13">
        <v>0.50059075468911529</v>
      </c>
      <c r="D244" s="51">
        <v>1.2996603160537587E-2</v>
      </c>
      <c r="E244" s="51">
        <v>0.36808940087628611</v>
      </c>
      <c r="F244" s="13">
        <f t="shared" si="73"/>
        <v>0.24448776645497955</v>
      </c>
      <c r="G244" s="13">
        <v>0.38044584588979585</v>
      </c>
      <c r="H244" s="13">
        <v>-3.9651301787224117E-3</v>
      </c>
      <c r="I244" s="13">
        <v>1.7546187269892866E-2</v>
      </c>
      <c r="J244" s="13">
        <v>0.2102594397676365</v>
      </c>
      <c r="K244" s="13">
        <v>1.3956579530350023E-2</v>
      </c>
      <c r="L244" s="13">
        <v>0.56176414321008394</v>
      </c>
      <c r="M244" s="13">
        <v>2.7105437568999208E-2</v>
      </c>
      <c r="N244" s="14">
        <v>1414.0225168711656</v>
      </c>
      <c r="O244" s="1">
        <v>-0.10500000000000001</v>
      </c>
      <c r="P244" s="36">
        <v>1</v>
      </c>
      <c r="Q244" s="11">
        <f t="shared" si="74"/>
        <v>0</v>
      </c>
      <c r="R244" s="31">
        <f t="shared" si="75"/>
        <v>0</v>
      </c>
      <c r="S244" s="31">
        <f t="shared" si="76"/>
        <v>0</v>
      </c>
      <c r="T244" s="31">
        <f t="shared" si="77"/>
        <v>0</v>
      </c>
      <c r="U244" s="31">
        <f t="shared" si="78"/>
        <v>0</v>
      </c>
      <c r="V244" s="31">
        <f t="shared" si="79"/>
        <v>0</v>
      </c>
      <c r="W244" s="31">
        <f t="shared" si="80"/>
        <v>0</v>
      </c>
      <c r="X244" s="35">
        <f t="shared" si="81"/>
        <v>1</v>
      </c>
      <c r="Y244" s="35">
        <f t="shared" si="82"/>
        <v>0</v>
      </c>
      <c r="Z244" s="35">
        <f t="shared" si="83"/>
        <v>0</v>
      </c>
      <c r="AA244" s="36">
        <f t="shared" si="84"/>
        <v>1</v>
      </c>
      <c r="AB244" s="11">
        <f t="shared" si="85"/>
        <v>1</v>
      </c>
      <c r="AC244" s="36">
        <f t="shared" si="86"/>
        <v>0</v>
      </c>
      <c r="AD244" s="36">
        <f t="shared" si="87"/>
        <v>1</v>
      </c>
      <c r="AE244">
        <f t="shared" si="88"/>
        <v>0</v>
      </c>
      <c r="AF244">
        <f t="shared" si="89"/>
        <v>0</v>
      </c>
      <c r="AG244">
        <f t="shared" si="90"/>
        <v>0</v>
      </c>
      <c r="AH244">
        <f t="shared" si="91"/>
        <v>0</v>
      </c>
      <c r="AI244">
        <f t="shared" si="92"/>
        <v>0</v>
      </c>
      <c r="AJ244">
        <f>IF(N244&lt;1228,1,0)</f>
        <v>0</v>
      </c>
      <c r="AK244">
        <f>IF(N244&gt;1752,1,0)</f>
        <v>0</v>
      </c>
      <c r="AL244">
        <f t="shared" si="93"/>
        <v>0</v>
      </c>
      <c r="AM244" s="31">
        <f t="shared" si="95"/>
        <v>9</v>
      </c>
      <c r="AN244" s="5">
        <f t="shared" si="94"/>
        <v>0</v>
      </c>
      <c r="AS244" s="14"/>
      <c r="AT244" s="14"/>
    </row>
    <row r="245" spans="1:50" x14ac:dyDescent="0.25">
      <c r="A245" t="s">
        <v>236</v>
      </c>
      <c r="B245" s="13">
        <v>4.2464657241931179E-2</v>
      </c>
      <c r="C245" s="13">
        <v>0.67572765165745363</v>
      </c>
      <c r="D245" s="51">
        <v>3.05372189126818E-2</v>
      </c>
      <c r="E245" s="51">
        <v>1.0098570636326231E-2</v>
      </c>
      <c r="F245" s="13">
        <f t="shared" si="73"/>
        <v>0.67232311848154702</v>
      </c>
      <c r="G245" s="13">
        <v>0.29364782989749649</v>
      </c>
      <c r="H245" s="13">
        <v>-5.8997285010230971E-3</v>
      </c>
      <c r="I245" s="13">
        <v>-9.2628484218608087E-2</v>
      </c>
      <c r="J245" s="13">
        <v>-5.7004597577774201E-2</v>
      </c>
      <c r="K245" s="13">
        <v>1.5378182078391384E-2</v>
      </c>
      <c r="L245" s="13">
        <v>0.53731187490335286</v>
      </c>
      <c r="M245" s="13">
        <v>1.2144103599099298E-2</v>
      </c>
      <c r="N245" s="14">
        <v>1845.1624430813058</v>
      </c>
      <c r="O245" s="1">
        <v>0.28000000000000003</v>
      </c>
      <c r="P245" s="36">
        <v>2</v>
      </c>
      <c r="Q245" s="11">
        <f t="shared" si="74"/>
        <v>0</v>
      </c>
      <c r="R245" s="31">
        <f t="shared" si="75"/>
        <v>0</v>
      </c>
      <c r="S245" s="31">
        <f t="shared" si="76"/>
        <v>0</v>
      </c>
      <c r="T245" s="31">
        <f t="shared" si="77"/>
        <v>0</v>
      </c>
      <c r="U245" s="31">
        <f t="shared" si="78"/>
        <v>0</v>
      </c>
      <c r="V245" s="31">
        <f t="shared" si="79"/>
        <v>0</v>
      </c>
      <c r="W245" s="31">
        <f t="shared" si="80"/>
        <v>0</v>
      </c>
      <c r="X245" s="35">
        <f t="shared" si="81"/>
        <v>1</v>
      </c>
      <c r="Y245" s="35">
        <f t="shared" si="82"/>
        <v>1</v>
      </c>
      <c r="Z245" s="35">
        <f t="shared" si="83"/>
        <v>1</v>
      </c>
      <c r="AA245" s="36">
        <f t="shared" si="84"/>
        <v>3</v>
      </c>
      <c r="AB245" s="11">
        <f t="shared" si="85"/>
        <v>1</v>
      </c>
      <c r="AC245" s="36">
        <f t="shared" si="86"/>
        <v>0</v>
      </c>
      <c r="AD245" s="36">
        <f t="shared" si="87"/>
        <v>1</v>
      </c>
      <c r="AE245">
        <f t="shared" si="88"/>
        <v>0</v>
      </c>
      <c r="AF245">
        <f t="shared" si="89"/>
        <v>0</v>
      </c>
      <c r="AG245">
        <f t="shared" si="90"/>
        <v>0</v>
      </c>
      <c r="AH245">
        <f t="shared" si="91"/>
        <v>0</v>
      </c>
      <c r="AI245">
        <f t="shared" si="92"/>
        <v>0</v>
      </c>
      <c r="AJ245">
        <f>IF(N245&lt;1378,1,0)</f>
        <v>0</v>
      </c>
      <c r="AK245">
        <f>IF(N245&gt;2135,1,0)</f>
        <v>0</v>
      </c>
      <c r="AL245">
        <f t="shared" si="93"/>
        <v>1</v>
      </c>
      <c r="AM245" s="31">
        <f t="shared" si="95"/>
        <v>8</v>
      </c>
      <c r="AN245" s="5">
        <f t="shared" si="94"/>
        <v>0</v>
      </c>
      <c r="AS245" s="14"/>
      <c r="AT245" s="14"/>
    </row>
    <row r="246" spans="1:50" x14ac:dyDescent="0.25">
      <c r="A246" t="s">
        <v>237</v>
      </c>
      <c r="B246" s="13">
        <v>4.8619889702307365E-2</v>
      </c>
      <c r="C246" s="13">
        <v>0.50656238077069826</v>
      </c>
      <c r="D246" s="51">
        <v>0.1105494086226631</v>
      </c>
      <c r="E246" s="51">
        <v>0</v>
      </c>
      <c r="F246" s="13">
        <f t="shared" si="73"/>
        <v>0.51982830980541783</v>
      </c>
      <c r="G246" s="13">
        <v>0.43944045452651176</v>
      </c>
      <c r="H246" s="13">
        <v>3.1414343556569087E-2</v>
      </c>
      <c r="I246" s="13">
        <v>4.2743186350542875E-2</v>
      </c>
      <c r="J246" s="13">
        <v>7.7375047691720711E-2</v>
      </c>
      <c r="K246" s="13">
        <v>5.133536818008394E-2</v>
      </c>
      <c r="L246" s="13">
        <v>0.51830584591316364</v>
      </c>
      <c r="M246" s="13">
        <v>4.6736671970285776E-2</v>
      </c>
      <c r="N246" s="14">
        <v>1395.9494327815908</v>
      </c>
      <c r="O246" s="1">
        <v>5.7499999999999996E-2</v>
      </c>
      <c r="P246" s="36">
        <v>1</v>
      </c>
      <c r="Q246" s="11">
        <f t="shared" si="74"/>
        <v>0</v>
      </c>
      <c r="R246" s="31">
        <f t="shared" si="75"/>
        <v>0</v>
      </c>
      <c r="S246" s="31">
        <f t="shared" si="76"/>
        <v>0</v>
      </c>
      <c r="T246" s="31">
        <f t="shared" si="77"/>
        <v>0</v>
      </c>
      <c r="U246" s="31">
        <f t="shared" si="78"/>
        <v>0</v>
      </c>
      <c r="V246" s="31">
        <f t="shared" si="79"/>
        <v>0</v>
      </c>
      <c r="W246" s="31">
        <f t="shared" si="80"/>
        <v>0</v>
      </c>
      <c r="X246" s="35">
        <f t="shared" si="81"/>
        <v>0</v>
      </c>
      <c r="Y246" s="35">
        <f t="shared" si="82"/>
        <v>0</v>
      </c>
      <c r="Z246" s="35">
        <f t="shared" si="83"/>
        <v>0</v>
      </c>
      <c r="AA246" s="36">
        <f t="shared" si="84"/>
        <v>0</v>
      </c>
      <c r="AB246" s="11">
        <f t="shared" si="85"/>
        <v>0</v>
      </c>
      <c r="AC246" s="36">
        <f t="shared" si="86"/>
        <v>0</v>
      </c>
      <c r="AD246" s="36">
        <f t="shared" si="87"/>
        <v>1</v>
      </c>
      <c r="AE246">
        <f t="shared" si="88"/>
        <v>0</v>
      </c>
      <c r="AF246">
        <f t="shared" si="89"/>
        <v>0</v>
      </c>
      <c r="AG246">
        <f t="shared" si="90"/>
        <v>1</v>
      </c>
      <c r="AH246">
        <f t="shared" si="91"/>
        <v>0</v>
      </c>
      <c r="AI246">
        <f t="shared" si="92"/>
        <v>0</v>
      </c>
      <c r="AJ246">
        <f>IF(N246&lt;1228,1,0)</f>
        <v>0</v>
      </c>
      <c r="AK246">
        <f>IF(N246&gt;1752,1,0)</f>
        <v>0</v>
      </c>
      <c r="AL246">
        <f t="shared" si="93"/>
        <v>0</v>
      </c>
      <c r="AM246" s="31">
        <f t="shared" si="95"/>
        <v>9</v>
      </c>
      <c r="AN246" s="5">
        <f t="shared" si="94"/>
        <v>0</v>
      </c>
      <c r="AS246" s="14"/>
      <c r="AT246" s="14"/>
    </row>
    <row r="247" spans="1:50" x14ac:dyDescent="0.25">
      <c r="A247" t="s">
        <v>238</v>
      </c>
      <c r="B247" s="13">
        <v>0</v>
      </c>
      <c r="C247" s="13">
        <v>0.2537054422349293</v>
      </c>
      <c r="D247" s="51">
        <v>8.2287843873574008E-3</v>
      </c>
      <c r="E247" s="51">
        <v>0.11504651361269949</v>
      </c>
      <c r="F247" s="13">
        <f t="shared" si="73"/>
        <v>0.17416033683252252</v>
      </c>
      <c r="G247" s="13">
        <v>0.50622120601986142</v>
      </c>
      <c r="H247" s="13">
        <v>-1.6537674584111733E-2</v>
      </c>
      <c r="I247" s="13">
        <v>3.3412844370800635E-3</v>
      </c>
      <c r="J247" s="13">
        <v>-3.6983300617336631E-4</v>
      </c>
      <c r="K247" s="13">
        <v>-7.7629370430428724E-3</v>
      </c>
      <c r="L247" s="13">
        <v>0.67350063909699132</v>
      </c>
      <c r="M247" s="13">
        <v>1.3263789146671239E-2</v>
      </c>
      <c r="N247" s="14">
        <v>1626.4097739631788</v>
      </c>
      <c r="O247" s="1">
        <v>0.1925</v>
      </c>
      <c r="P247" s="36">
        <v>2</v>
      </c>
      <c r="Q247" s="11">
        <f t="shared" si="74"/>
        <v>0</v>
      </c>
      <c r="R247" s="31">
        <f t="shared" si="75"/>
        <v>0</v>
      </c>
      <c r="S247" s="31">
        <f t="shared" si="76"/>
        <v>0</v>
      </c>
      <c r="T247" s="31">
        <f t="shared" si="77"/>
        <v>0</v>
      </c>
      <c r="U247" s="31">
        <f t="shared" si="78"/>
        <v>0</v>
      </c>
      <c r="V247" s="31">
        <f t="shared" si="79"/>
        <v>0</v>
      </c>
      <c r="W247" s="31">
        <f t="shared" si="80"/>
        <v>0</v>
      </c>
      <c r="X247" s="35">
        <f t="shared" si="81"/>
        <v>1</v>
      </c>
      <c r="Y247" s="35">
        <f t="shared" si="82"/>
        <v>0</v>
      </c>
      <c r="Z247" s="35">
        <f t="shared" si="83"/>
        <v>1</v>
      </c>
      <c r="AA247" s="36">
        <f t="shared" si="84"/>
        <v>2</v>
      </c>
      <c r="AB247" s="11">
        <f t="shared" si="85"/>
        <v>1</v>
      </c>
      <c r="AC247" s="36">
        <f t="shared" si="86"/>
        <v>0</v>
      </c>
      <c r="AD247" s="36">
        <f t="shared" si="87"/>
        <v>1</v>
      </c>
      <c r="AE247">
        <f t="shared" si="88"/>
        <v>0</v>
      </c>
      <c r="AF247">
        <f t="shared" si="89"/>
        <v>1</v>
      </c>
      <c r="AG247">
        <f t="shared" si="90"/>
        <v>0</v>
      </c>
      <c r="AH247">
        <f t="shared" si="91"/>
        <v>0</v>
      </c>
      <c r="AI247">
        <f t="shared" si="92"/>
        <v>0</v>
      </c>
      <c r="AJ247">
        <f>IF(N247&lt;1378,1,0)</f>
        <v>0</v>
      </c>
      <c r="AK247">
        <f>IF(N247&gt;2135,1,0)</f>
        <v>0</v>
      </c>
      <c r="AL247">
        <f t="shared" si="93"/>
        <v>0</v>
      </c>
      <c r="AM247" s="31">
        <f t="shared" si="95"/>
        <v>8</v>
      </c>
      <c r="AN247" s="5">
        <f t="shared" si="94"/>
        <v>0</v>
      </c>
      <c r="AS247" s="14"/>
      <c r="AT247" s="14"/>
    </row>
    <row r="248" spans="1:50" x14ac:dyDescent="0.25">
      <c r="A248" t="s">
        <v>239</v>
      </c>
      <c r="B248" s="13">
        <v>0</v>
      </c>
      <c r="C248" s="13">
        <v>0.30954079230802151</v>
      </c>
      <c r="D248" s="51">
        <v>4.1277336338606828E-2</v>
      </c>
      <c r="E248" s="51">
        <v>0.19003124152983639</v>
      </c>
      <c r="F248" s="13">
        <f t="shared" si="73"/>
        <v>0.18147220359776886</v>
      </c>
      <c r="G248" s="13">
        <v>0.59937679083094553</v>
      </c>
      <c r="H248" s="13">
        <v>1.2600429745889387E-2</v>
      </c>
      <c r="I248" s="13">
        <v>1.7666564274631192E-2</v>
      </c>
      <c r="J248" s="13">
        <v>-2.6662291901453659E-2</v>
      </c>
      <c r="K248" s="13">
        <v>3.0920555214767687E-3</v>
      </c>
      <c r="L248" s="13">
        <v>0.71737386119539648</v>
      </c>
      <c r="M248" s="13">
        <v>4.3361404068898046E-2</v>
      </c>
      <c r="N248" s="14">
        <v>2588.0666388429536</v>
      </c>
      <c r="O248" s="1">
        <v>0.1575</v>
      </c>
      <c r="P248" s="36">
        <v>1</v>
      </c>
      <c r="Q248" s="11">
        <f t="shared" si="74"/>
        <v>0</v>
      </c>
      <c r="R248" s="31">
        <f t="shared" si="75"/>
        <v>0</v>
      </c>
      <c r="S248" s="31">
        <f t="shared" si="76"/>
        <v>0</v>
      </c>
      <c r="T248" s="31">
        <f t="shared" si="77"/>
        <v>0</v>
      </c>
      <c r="U248" s="31">
        <f t="shared" si="78"/>
        <v>0</v>
      </c>
      <c r="V248" s="31">
        <f t="shared" si="79"/>
        <v>0</v>
      </c>
      <c r="W248" s="31">
        <f t="shared" si="80"/>
        <v>0</v>
      </c>
      <c r="X248" s="35">
        <f t="shared" si="81"/>
        <v>0</v>
      </c>
      <c r="Y248" s="35">
        <f t="shared" si="82"/>
        <v>0</v>
      </c>
      <c r="Z248" s="35">
        <f t="shared" si="83"/>
        <v>1</v>
      </c>
      <c r="AA248" s="36">
        <f t="shared" si="84"/>
        <v>1</v>
      </c>
      <c r="AB248" s="11">
        <f t="shared" si="85"/>
        <v>1</v>
      </c>
      <c r="AC248" s="36">
        <f t="shared" si="86"/>
        <v>0</v>
      </c>
      <c r="AD248" s="36">
        <f t="shared" si="87"/>
        <v>1</v>
      </c>
      <c r="AE248">
        <f t="shared" si="88"/>
        <v>0</v>
      </c>
      <c r="AF248">
        <f t="shared" si="89"/>
        <v>0</v>
      </c>
      <c r="AG248">
        <f t="shared" si="90"/>
        <v>0</v>
      </c>
      <c r="AH248">
        <f t="shared" si="91"/>
        <v>1</v>
      </c>
      <c r="AI248">
        <f t="shared" si="92"/>
        <v>0</v>
      </c>
      <c r="AJ248">
        <f>IF(N248&lt;1228,1,0)</f>
        <v>0</v>
      </c>
      <c r="AK248">
        <f>IF(N248&gt;1752,1,0)</f>
        <v>1</v>
      </c>
      <c r="AL248">
        <f t="shared" si="93"/>
        <v>0</v>
      </c>
      <c r="AM248" s="31">
        <f t="shared" si="95"/>
        <v>7</v>
      </c>
      <c r="AN248" s="5">
        <f t="shared" si="94"/>
        <v>0</v>
      </c>
      <c r="AS248" s="14"/>
      <c r="AT248" s="14"/>
    </row>
    <row r="249" spans="1:50" s="46" customFormat="1" x14ac:dyDescent="0.25">
      <c r="A249" s="46" t="s">
        <v>240</v>
      </c>
      <c r="B249" s="40">
        <v>0.54580424881930445</v>
      </c>
      <c r="C249" s="40">
        <v>1.6228590798434563</v>
      </c>
      <c r="D249" s="51">
        <v>2.0387661397183447E-2</v>
      </c>
      <c r="E249" s="51">
        <v>0.92414409417275278</v>
      </c>
      <c r="F249" s="40">
        <f t="shared" si="73"/>
        <v>0.9784047332901914</v>
      </c>
      <c r="G249" s="40">
        <v>0.11616303426122994</v>
      </c>
      <c r="H249" s="40">
        <v>-2.6032321438346582E-3</v>
      </c>
      <c r="I249" s="40">
        <v>-7.8322994858922058E-3</v>
      </c>
      <c r="J249" s="40">
        <v>-4.498474623278173E-2</v>
      </c>
      <c r="K249" s="40">
        <v>2.7388986471911497E-2</v>
      </c>
      <c r="L249" s="40">
        <v>0.51002673560313327</v>
      </c>
      <c r="M249" s="40">
        <v>3.8123641702022801E-2</v>
      </c>
      <c r="N249" s="41">
        <v>1589.5077198896722</v>
      </c>
      <c r="O249" s="42">
        <v>0.1925</v>
      </c>
      <c r="P249" s="36">
        <v>2</v>
      </c>
      <c r="Q249" s="39">
        <f t="shared" si="74"/>
        <v>1</v>
      </c>
      <c r="R249" s="43">
        <f t="shared" si="75"/>
        <v>0.5</v>
      </c>
      <c r="S249" s="43">
        <f t="shared" si="76"/>
        <v>0.5</v>
      </c>
      <c r="T249" s="43">
        <f t="shared" si="77"/>
        <v>0.5</v>
      </c>
      <c r="U249" s="43">
        <f t="shared" si="78"/>
        <v>0</v>
      </c>
      <c r="V249" s="43">
        <f t="shared" si="79"/>
        <v>0.5</v>
      </c>
      <c r="W249" s="43">
        <f t="shared" si="80"/>
        <v>0</v>
      </c>
      <c r="X249" s="44">
        <f t="shared" si="81"/>
        <v>1</v>
      </c>
      <c r="Y249" s="44">
        <f t="shared" si="82"/>
        <v>1</v>
      </c>
      <c r="Z249" s="44">
        <f t="shared" si="83"/>
        <v>1</v>
      </c>
      <c r="AA249" s="45">
        <f t="shared" si="84"/>
        <v>3</v>
      </c>
      <c r="AB249" s="39">
        <f t="shared" si="85"/>
        <v>1</v>
      </c>
      <c r="AC249" s="45">
        <f t="shared" si="86"/>
        <v>1</v>
      </c>
      <c r="AD249" s="45">
        <f t="shared" si="87"/>
        <v>1</v>
      </c>
      <c r="AE249" s="46">
        <f t="shared" si="88"/>
        <v>1</v>
      </c>
      <c r="AF249" s="46">
        <f t="shared" si="89"/>
        <v>0</v>
      </c>
      <c r="AG249" s="46">
        <f t="shared" si="90"/>
        <v>0</v>
      </c>
      <c r="AH249" s="46">
        <f t="shared" si="91"/>
        <v>0</v>
      </c>
      <c r="AI249" s="46">
        <f t="shared" si="92"/>
        <v>0</v>
      </c>
      <c r="AJ249" s="46">
        <f>IF(N249&lt;1378,1,0)</f>
        <v>0</v>
      </c>
      <c r="AK249" s="46">
        <f>IF(N249&gt;2135,1,0)</f>
        <v>0</v>
      </c>
      <c r="AL249" s="46">
        <f t="shared" si="93"/>
        <v>0</v>
      </c>
      <c r="AM249" s="43">
        <f t="shared" si="95"/>
        <v>5</v>
      </c>
      <c r="AN249" s="49" t="str">
        <f t="shared" si="94"/>
        <v>onderzoek</v>
      </c>
      <c r="AR249" s="50"/>
      <c r="AS249" s="41"/>
      <c r="AT249" s="41"/>
      <c r="AU249" s="50"/>
      <c r="AV249" s="50"/>
      <c r="AW249" s="50"/>
      <c r="AX249" s="49"/>
    </row>
    <row r="250" spans="1:50" x14ac:dyDescent="0.25">
      <c r="A250" t="s">
        <v>241</v>
      </c>
      <c r="B250" s="13">
        <v>3.5341183788292173E-2</v>
      </c>
      <c r="C250" s="13">
        <v>-9.8170512973813226E-2</v>
      </c>
      <c r="D250" s="51">
        <v>0.35322252780102836</v>
      </c>
      <c r="E250" s="51">
        <v>-8.8826634324661348E-3</v>
      </c>
      <c r="F250" s="13">
        <f t="shared" si="73"/>
        <v>-4.9565945234963528E-2</v>
      </c>
      <c r="G250" s="13">
        <v>0.6731505958523587</v>
      </c>
      <c r="H250" s="13">
        <v>-4.4188764407189489E-2</v>
      </c>
      <c r="I250" s="13">
        <v>-4.228890439637125E-2</v>
      </c>
      <c r="J250" s="13">
        <v>-1.1872021318392238E-2</v>
      </c>
      <c r="K250" s="13">
        <v>8.5666455988110905E-3</v>
      </c>
      <c r="L250" s="13">
        <v>0.7323881527130176</v>
      </c>
      <c r="M250" s="13">
        <v>5.2190535123704064E-2</v>
      </c>
      <c r="N250" s="14">
        <v>2117.8846140486298</v>
      </c>
      <c r="O250" s="1">
        <v>0.20750000000000002</v>
      </c>
      <c r="P250" s="36">
        <v>2</v>
      </c>
      <c r="Q250" s="11">
        <f t="shared" si="74"/>
        <v>0</v>
      </c>
      <c r="R250" s="31">
        <f t="shared" si="75"/>
        <v>0</v>
      </c>
      <c r="S250" s="31">
        <f t="shared" si="76"/>
        <v>0</v>
      </c>
      <c r="T250" s="31">
        <f t="shared" si="77"/>
        <v>0</v>
      </c>
      <c r="U250" s="31">
        <f t="shared" si="78"/>
        <v>0</v>
      </c>
      <c r="V250" s="31">
        <f t="shared" si="79"/>
        <v>0</v>
      </c>
      <c r="W250" s="31">
        <f t="shared" si="80"/>
        <v>0</v>
      </c>
      <c r="X250" s="35">
        <f t="shared" si="81"/>
        <v>1</v>
      </c>
      <c r="Y250" s="35">
        <f t="shared" si="82"/>
        <v>1</v>
      </c>
      <c r="Z250" s="35">
        <f t="shared" si="83"/>
        <v>1</v>
      </c>
      <c r="AA250" s="36">
        <f t="shared" si="84"/>
        <v>3</v>
      </c>
      <c r="AB250" s="11">
        <f t="shared" si="85"/>
        <v>1</v>
      </c>
      <c r="AC250" s="36">
        <f t="shared" si="86"/>
        <v>0</v>
      </c>
      <c r="AD250" s="36">
        <f t="shared" si="87"/>
        <v>1</v>
      </c>
      <c r="AE250">
        <f t="shared" si="88"/>
        <v>0</v>
      </c>
      <c r="AF250">
        <f t="shared" si="89"/>
        <v>0</v>
      </c>
      <c r="AG250">
        <f t="shared" si="90"/>
        <v>0</v>
      </c>
      <c r="AH250">
        <f t="shared" si="91"/>
        <v>1</v>
      </c>
      <c r="AI250">
        <f t="shared" si="92"/>
        <v>0</v>
      </c>
      <c r="AJ250">
        <f>IF(N250&lt;1378,1,0)</f>
        <v>0</v>
      </c>
      <c r="AK250">
        <f>IF(N250&gt;2135,1,0)</f>
        <v>0</v>
      </c>
      <c r="AL250">
        <f t="shared" si="93"/>
        <v>0</v>
      </c>
      <c r="AM250" s="31">
        <f t="shared" si="95"/>
        <v>8</v>
      </c>
      <c r="AN250" s="5">
        <f t="shared" si="94"/>
        <v>0</v>
      </c>
      <c r="AS250" s="14"/>
      <c r="AT250" s="14"/>
    </row>
    <row r="251" spans="1:50" s="5" customFormat="1" x14ac:dyDescent="0.25">
      <c r="A251" s="11" t="s">
        <v>242</v>
      </c>
      <c r="B251" s="13">
        <v>0</v>
      </c>
      <c r="C251" s="13">
        <v>0.49820825117793383</v>
      </c>
      <c r="D251" s="51">
        <v>2.8205940977053794E-2</v>
      </c>
      <c r="E251" s="51">
        <v>1.7186820035351446E-2</v>
      </c>
      <c r="F251" s="13">
        <f t="shared" si="73"/>
        <v>0.48956219007043428</v>
      </c>
      <c r="G251" s="13">
        <v>0.37559779787943948</v>
      </c>
      <c r="H251" s="13">
        <v>2.032926304202121E-2</v>
      </c>
      <c r="I251" s="13">
        <v>-1.997597718955569E-2</v>
      </c>
      <c r="J251" s="13">
        <v>-2.871096163454771E-2</v>
      </c>
      <c r="K251" s="13">
        <v>1.2164819401389344E-2</v>
      </c>
      <c r="L251" s="13">
        <v>0.51330734421308477</v>
      </c>
      <c r="M251" s="13">
        <v>6.1586807704784502E-2</v>
      </c>
      <c r="N251" s="14">
        <v>1990.2910822181057</v>
      </c>
      <c r="O251" s="1">
        <v>0.21000000000000002</v>
      </c>
      <c r="P251" s="36">
        <v>3</v>
      </c>
      <c r="Q251" s="11">
        <f t="shared" si="74"/>
        <v>0</v>
      </c>
      <c r="R251" s="31">
        <f t="shared" si="75"/>
        <v>0</v>
      </c>
      <c r="S251" s="31">
        <f t="shared" si="76"/>
        <v>0</v>
      </c>
      <c r="T251" s="31">
        <f t="shared" si="77"/>
        <v>0</v>
      </c>
      <c r="U251" s="31">
        <f t="shared" si="78"/>
        <v>0</v>
      </c>
      <c r="V251" s="31">
        <f t="shared" si="79"/>
        <v>0</v>
      </c>
      <c r="W251" s="31">
        <f t="shared" si="80"/>
        <v>0</v>
      </c>
      <c r="X251" s="35">
        <f t="shared" si="81"/>
        <v>0</v>
      </c>
      <c r="Y251" s="35">
        <f t="shared" si="82"/>
        <v>1</v>
      </c>
      <c r="Z251" s="35">
        <f t="shared" si="83"/>
        <v>1</v>
      </c>
      <c r="AA251" s="36">
        <f t="shared" si="84"/>
        <v>2</v>
      </c>
      <c r="AB251" s="11">
        <f t="shared" si="85"/>
        <v>1</v>
      </c>
      <c r="AC251" s="36">
        <f t="shared" si="86"/>
        <v>0</v>
      </c>
      <c r="AD251" s="36">
        <f t="shared" si="87"/>
        <v>1</v>
      </c>
      <c r="AE251">
        <f t="shared" si="88"/>
        <v>0</v>
      </c>
      <c r="AF251">
        <f t="shared" si="89"/>
        <v>0</v>
      </c>
      <c r="AG251">
        <f t="shared" si="90"/>
        <v>0</v>
      </c>
      <c r="AH251">
        <f t="shared" si="91"/>
        <v>0</v>
      </c>
      <c r="AI251">
        <f t="shared" si="92"/>
        <v>0</v>
      </c>
      <c r="AJ251">
        <f>IF(N251&lt;1803,1,0)</f>
        <v>0</v>
      </c>
      <c r="AK251">
        <f>IF(N251&gt;2983,1,0)</f>
        <v>0</v>
      </c>
      <c r="AL251">
        <f t="shared" si="93"/>
        <v>0</v>
      </c>
      <c r="AM251" s="31">
        <f t="shared" si="95"/>
        <v>9</v>
      </c>
      <c r="AN251" s="5">
        <f t="shared" si="94"/>
        <v>0</v>
      </c>
      <c r="AR251" s="1"/>
      <c r="AS251" s="14"/>
      <c r="AT251" s="14"/>
      <c r="AU251" s="1"/>
      <c r="AV251" s="1"/>
      <c r="AW251" s="1"/>
      <c r="AX251"/>
    </row>
    <row r="252" spans="1:50" x14ac:dyDescent="0.25">
      <c r="A252" t="s">
        <v>243</v>
      </c>
      <c r="B252" s="13">
        <v>0.11374677209310595</v>
      </c>
      <c r="C252" s="13">
        <v>0.36293241715382524</v>
      </c>
      <c r="D252" s="51">
        <v>7.5668071903731038E-2</v>
      </c>
      <c r="E252" s="51">
        <v>0.18588131151564019</v>
      </c>
      <c r="F252" s="13">
        <f t="shared" si="73"/>
        <v>0.24189566772132484</v>
      </c>
      <c r="G252" s="13">
        <v>0.42848825064113677</v>
      </c>
      <c r="H252" s="13">
        <v>9.2892011375616847E-3</v>
      </c>
      <c r="I252" s="13">
        <v>-5.041188924057266E-2</v>
      </c>
      <c r="J252" s="13">
        <v>1.1889006722350281E-2</v>
      </c>
      <c r="K252" s="13">
        <v>-1.20555316967142E-2</v>
      </c>
      <c r="L252" s="13">
        <v>0.48184544739425833</v>
      </c>
      <c r="M252" s="13">
        <v>5.779011829889686E-2</v>
      </c>
      <c r="N252" s="14">
        <v>1767.4372675324676</v>
      </c>
      <c r="O252" s="1">
        <v>0.19</v>
      </c>
      <c r="P252" s="36">
        <v>3</v>
      </c>
      <c r="Q252" s="11">
        <f t="shared" si="74"/>
        <v>0</v>
      </c>
      <c r="R252" s="31">
        <f t="shared" si="75"/>
        <v>0</v>
      </c>
      <c r="S252" s="31">
        <f t="shared" si="76"/>
        <v>0</v>
      </c>
      <c r="T252" s="31">
        <f t="shared" si="77"/>
        <v>0</v>
      </c>
      <c r="U252" s="31">
        <f t="shared" si="78"/>
        <v>0</v>
      </c>
      <c r="V252" s="31">
        <f t="shared" si="79"/>
        <v>0</v>
      </c>
      <c r="W252" s="31">
        <f t="shared" si="80"/>
        <v>0</v>
      </c>
      <c r="X252" s="35">
        <f t="shared" si="81"/>
        <v>0</v>
      </c>
      <c r="Y252" s="35">
        <f t="shared" si="82"/>
        <v>1</v>
      </c>
      <c r="Z252" s="35">
        <f t="shared" si="83"/>
        <v>0</v>
      </c>
      <c r="AA252" s="36">
        <f t="shared" si="84"/>
        <v>1</v>
      </c>
      <c r="AB252" s="11">
        <f t="shared" si="85"/>
        <v>1</v>
      </c>
      <c r="AC252" s="36">
        <f t="shared" si="86"/>
        <v>0</v>
      </c>
      <c r="AD252" s="36">
        <f t="shared" si="87"/>
        <v>1</v>
      </c>
      <c r="AE252">
        <f t="shared" si="88"/>
        <v>0</v>
      </c>
      <c r="AF252">
        <f t="shared" si="89"/>
        <v>1</v>
      </c>
      <c r="AG252">
        <f t="shared" si="90"/>
        <v>0</v>
      </c>
      <c r="AH252">
        <f t="shared" si="91"/>
        <v>0</v>
      </c>
      <c r="AI252">
        <f t="shared" si="92"/>
        <v>0</v>
      </c>
      <c r="AJ252">
        <f>IF(N252&lt;1803,1,0)</f>
        <v>1</v>
      </c>
      <c r="AK252">
        <f>IF(N252&gt;2983,1,0)</f>
        <v>0</v>
      </c>
      <c r="AL252">
        <f t="shared" si="93"/>
        <v>0</v>
      </c>
      <c r="AM252" s="31">
        <f t="shared" si="95"/>
        <v>7</v>
      </c>
      <c r="AN252" s="5">
        <f t="shared" si="94"/>
        <v>0</v>
      </c>
      <c r="AS252" s="14"/>
      <c r="AT252" s="14"/>
    </row>
    <row r="253" spans="1:50" x14ac:dyDescent="0.25">
      <c r="A253" t="s">
        <v>244</v>
      </c>
      <c r="B253" s="13">
        <v>9.4921225280189855E-2</v>
      </c>
      <c r="C253" s="13">
        <v>0.4732446351684777</v>
      </c>
      <c r="D253" s="51">
        <v>6.8190735522638421E-2</v>
      </c>
      <c r="E253" s="51">
        <v>-4.2793992192952976E-2</v>
      </c>
      <c r="F253" s="13">
        <f t="shared" si="73"/>
        <v>0.51138331796626146</v>
      </c>
      <c r="G253" s="13">
        <v>0.32547269811774449</v>
      </c>
      <c r="H253" s="13">
        <v>-9.8043876120077009E-5</v>
      </c>
      <c r="I253" s="13">
        <v>-2.4772341055670413E-2</v>
      </c>
      <c r="J253" s="13">
        <v>-9.9391923526556316E-3</v>
      </c>
      <c r="K253" s="13">
        <v>6.6609794138682802E-4</v>
      </c>
      <c r="L253" s="13">
        <v>0.61212013151247535</v>
      </c>
      <c r="M253" s="13">
        <v>3.891797050702854E-2</v>
      </c>
      <c r="N253" s="14">
        <v>3759.6612684903366</v>
      </c>
      <c r="O253" s="1">
        <v>0.15</v>
      </c>
      <c r="P253" s="36">
        <v>3</v>
      </c>
      <c r="Q253" s="11">
        <f t="shared" si="74"/>
        <v>0</v>
      </c>
      <c r="R253" s="31">
        <f t="shared" si="75"/>
        <v>0</v>
      </c>
      <c r="S253" s="31">
        <f t="shared" si="76"/>
        <v>0</v>
      </c>
      <c r="T253" s="31">
        <f t="shared" si="77"/>
        <v>0</v>
      </c>
      <c r="U253" s="31">
        <f t="shared" si="78"/>
        <v>0</v>
      </c>
      <c r="V253" s="31">
        <f t="shared" si="79"/>
        <v>0</v>
      </c>
      <c r="W253" s="31">
        <f t="shared" si="80"/>
        <v>0</v>
      </c>
      <c r="X253" s="35">
        <f t="shared" si="81"/>
        <v>1</v>
      </c>
      <c r="Y253" s="35">
        <f t="shared" si="82"/>
        <v>1</v>
      </c>
      <c r="Z253" s="35">
        <f t="shared" si="83"/>
        <v>1</v>
      </c>
      <c r="AA253" s="36">
        <f t="shared" si="84"/>
        <v>3</v>
      </c>
      <c r="AB253" s="11">
        <f t="shared" si="85"/>
        <v>1</v>
      </c>
      <c r="AC253" s="36">
        <f t="shared" si="86"/>
        <v>0</v>
      </c>
      <c r="AD253" s="36">
        <f t="shared" si="87"/>
        <v>1</v>
      </c>
      <c r="AE253">
        <f t="shared" si="88"/>
        <v>0</v>
      </c>
      <c r="AF253">
        <f t="shared" si="89"/>
        <v>0</v>
      </c>
      <c r="AG253">
        <f t="shared" si="90"/>
        <v>0</v>
      </c>
      <c r="AH253">
        <f t="shared" si="91"/>
        <v>0</v>
      </c>
      <c r="AI253">
        <f t="shared" si="92"/>
        <v>0</v>
      </c>
      <c r="AJ253">
        <f>IF(N253&lt;1803,1,0)</f>
        <v>0</v>
      </c>
      <c r="AK253">
        <f>IF(N253&gt;2983,1,0)</f>
        <v>1</v>
      </c>
      <c r="AL253">
        <f t="shared" si="93"/>
        <v>0</v>
      </c>
      <c r="AM253" s="31">
        <f t="shared" si="95"/>
        <v>8</v>
      </c>
      <c r="AN253" s="5">
        <f t="shared" si="94"/>
        <v>0</v>
      </c>
      <c r="AS253" s="14"/>
      <c r="AT253" s="14"/>
    </row>
    <row r="254" spans="1:50" x14ac:dyDescent="0.25">
      <c r="A254" t="s">
        <v>245</v>
      </c>
      <c r="B254" s="13">
        <v>0</v>
      </c>
      <c r="C254" s="13">
        <v>-1.0432715948205211</v>
      </c>
      <c r="D254" s="51">
        <v>0.10178659236190789</v>
      </c>
      <c r="E254" s="51">
        <v>7.7036551385018847E-3</v>
      </c>
      <c r="F254" s="13">
        <f t="shared" si="73"/>
        <v>-1.0364497623340436</v>
      </c>
      <c r="G254" s="13">
        <v>0.89706346700347328</v>
      </c>
      <c r="H254" s="13">
        <v>-1.4257708073427196E-3</v>
      </c>
      <c r="I254" s="13">
        <v>0.29445277361319339</v>
      </c>
      <c r="J254" s="13">
        <v>0.10867070971971808</v>
      </c>
      <c r="K254" s="13">
        <v>0.18701852155384363</v>
      </c>
      <c r="L254" s="13">
        <v>0.63759374189668394</v>
      </c>
      <c r="M254" s="13">
        <v>2.7927950335616805E-2</v>
      </c>
      <c r="N254" s="14">
        <v>1910.0189841269842</v>
      </c>
      <c r="O254" s="1">
        <v>0.36</v>
      </c>
      <c r="P254" s="36">
        <v>1</v>
      </c>
      <c r="Q254" s="11">
        <f t="shared" si="74"/>
        <v>0</v>
      </c>
      <c r="R254" s="31">
        <f t="shared" si="75"/>
        <v>0</v>
      </c>
      <c r="S254" s="31">
        <f t="shared" si="76"/>
        <v>0</v>
      </c>
      <c r="T254" s="31">
        <f t="shared" si="77"/>
        <v>0</v>
      </c>
      <c r="U254" s="31">
        <f t="shared" si="78"/>
        <v>0</v>
      </c>
      <c r="V254" s="31">
        <f t="shared" si="79"/>
        <v>0</v>
      </c>
      <c r="W254" s="31">
        <f t="shared" si="80"/>
        <v>0</v>
      </c>
      <c r="X254" s="35">
        <f t="shared" si="81"/>
        <v>1</v>
      </c>
      <c r="Y254" s="35">
        <f t="shared" si="82"/>
        <v>0</v>
      </c>
      <c r="Z254" s="35">
        <f t="shared" si="83"/>
        <v>0</v>
      </c>
      <c r="AA254" s="36">
        <f t="shared" si="84"/>
        <v>1</v>
      </c>
      <c r="AB254" s="11">
        <f t="shared" si="85"/>
        <v>1</v>
      </c>
      <c r="AC254" s="36">
        <f t="shared" si="86"/>
        <v>0</v>
      </c>
      <c r="AD254" s="36">
        <f t="shared" si="87"/>
        <v>1</v>
      </c>
      <c r="AE254">
        <f t="shared" si="88"/>
        <v>0</v>
      </c>
      <c r="AF254">
        <f t="shared" si="89"/>
        <v>0</v>
      </c>
      <c r="AG254">
        <f t="shared" si="90"/>
        <v>1</v>
      </c>
      <c r="AH254">
        <f t="shared" si="91"/>
        <v>0</v>
      </c>
      <c r="AI254">
        <f t="shared" si="92"/>
        <v>0</v>
      </c>
      <c r="AJ254">
        <f>IF(N254&lt;1228,1,0)</f>
        <v>0</v>
      </c>
      <c r="AK254">
        <f>IF(N254&gt;1752,1,0)</f>
        <v>1</v>
      </c>
      <c r="AL254">
        <f t="shared" si="93"/>
        <v>1</v>
      </c>
      <c r="AM254" s="31">
        <f t="shared" si="95"/>
        <v>6</v>
      </c>
      <c r="AN254" s="5">
        <f t="shared" si="94"/>
        <v>0</v>
      </c>
      <c r="AR254" s="16"/>
      <c r="AS254" s="14"/>
      <c r="AT254" s="14"/>
      <c r="AU254" s="16"/>
      <c r="AV254" s="16"/>
      <c r="AW254" s="16"/>
      <c r="AX254" s="15"/>
    </row>
    <row r="255" spans="1:50" x14ac:dyDescent="0.25">
      <c r="A255" t="s">
        <v>246</v>
      </c>
      <c r="B255" s="13">
        <v>0</v>
      </c>
      <c r="C255" s="13">
        <v>0.3680744452397996</v>
      </c>
      <c r="D255" s="51">
        <v>2.7559055118110236E-3</v>
      </c>
      <c r="E255" s="51">
        <v>0.13183607730851826</v>
      </c>
      <c r="F255" s="13">
        <f t="shared" si="73"/>
        <v>0.27611989978525414</v>
      </c>
      <c r="G255" s="13">
        <v>0.62701932902833035</v>
      </c>
      <c r="H255" s="13">
        <v>-4.1206048394416307E-3</v>
      </c>
      <c r="I255" s="13">
        <v>2.4148944457427746E-3</v>
      </c>
      <c r="J255" s="13">
        <v>1.9810307802433785E-2</v>
      </c>
      <c r="K255" s="13">
        <v>2.9831782390837509E-2</v>
      </c>
      <c r="L255" s="13">
        <v>0.6118420699892364</v>
      </c>
      <c r="M255" s="13">
        <v>2.4099371523234582E-2</v>
      </c>
      <c r="N255" s="14">
        <v>1295.2841498147404</v>
      </c>
      <c r="O255" s="1">
        <v>0.1535</v>
      </c>
      <c r="P255" s="36">
        <v>2</v>
      </c>
      <c r="Q255" s="11">
        <f t="shared" si="74"/>
        <v>0</v>
      </c>
      <c r="R255" s="31">
        <f t="shared" si="75"/>
        <v>0</v>
      </c>
      <c r="S255" s="31">
        <f t="shared" si="76"/>
        <v>0</v>
      </c>
      <c r="T255" s="31">
        <f t="shared" si="77"/>
        <v>0</v>
      </c>
      <c r="U255" s="31">
        <f t="shared" si="78"/>
        <v>0</v>
      </c>
      <c r="V255" s="31">
        <f t="shared" si="79"/>
        <v>0</v>
      </c>
      <c r="W255" s="31">
        <f t="shared" si="80"/>
        <v>0</v>
      </c>
      <c r="X255" s="35">
        <f t="shared" si="81"/>
        <v>1</v>
      </c>
      <c r="Y255" s="35">
        <f t="shared" si="82"/>
        <v>0</v>
      </c>
      <c r="Z255" s="35">
        <f t="shared" si="83"/>
        <v>0</v>
      </c>
      <c r="AA255" s="36">
        <f t="shared" si="84"/>
        <v>1</v>
      </c>
      <c r="AB255" s="11">
        <f t="shared" si="85"/>
        <v>1</v>
      </c>
      <c r="AC255" s="36">
        <f t="shared" si="86"/>
        <v>0</v>
      </c>
      <c r="AD255" s="36">
        <f t="shared" si="87"/>
        <v>1</v>
      </c>
      <c r="AE255">
        <f t="shared" si="88"/>
        <v>0</v>
      </c>
      <c r="AF255">
        <f t="shared" si="89"/>
        <v>0</v>
      </c>
      <c r="AG255">
        <f t="shared" si="90"/>
        <v>0</v>
      </c>
      <c r="AH255">
        <f t="shared" si="91"/>
        <v>0</v>
      </c>
      <c r="AI255">
        <f t="shared" si="92"/>
        <v>0</v>
      </c>
      <c r="AJ255">
        <f>IF(N255&lt;1378,1,0)</f>
        <v>1</v>
      </c>
      <c r="AK255">
        <f>IF(N255&gt;2135,1,0)</f>
        <v>0</v>
      </c>
      <c r="AL255">
        <f t="shared" si="93"/>
        <v>0</v>
      </c>
      <c r="AM255" s="31">
        <f t="shared" si="95"/>
        <v>8</v>
      </c>
      <c r="AN255" s="5">
        <f t="shared" si="94"/>
        <v>0</v>
      </c>
      <c r="AS255" s="14"/>
      <c r="AT255" s="14"/>
    </row>
    <row r="256" spans="1:50" x14ac:dyDescent="0.25">
      <c r="A256" t="s">
        <v>247</v>
      </c>
      <c r="B256" s="13">
        <v>6.7593955598281616E-2</v>
      </c>
      <c r="C256" s="13">
        <v>0.35888198088119028</v>
      </c>
      <c r="D256" s="51">
        <v>3.2685258391432472E-2</v>
      </c>
      <c r="E256" s="51">
        <v>4.0205203766261771E-2</v>
      </c>
      <c r="F256" s="13">
        <f t="shared" si="73"/>
        <v>0.33466056925177895</v>
      </c>
      <c r="G256" s="13">
        <v>0.44267281521314628</v>
      </c>
      <c r="H256" s="13">
        <v>1.7357899307194231E-2</v>
      </c>
      <c r="I256" s="13">
        <v>-2.4930425678517418E-2</v>
      </c>
      <c r="J256" s="13">
        <v>-3.4230575720549127E-3</v>
      </c>
      <c r="K256" s="13">
        <v>-4.0250125781643067E-2</v>
      </c>
      <c r="L256" s="13">
        <v>0.61517479123988295</v>
      </c>
      <c r="M256" s="13">
        <v>2.6049448401451934E-2</v>
      </c>
      <c r="N256" s="14">
        <v>1628.2169313698009</v>
      </c>
      <c r="O256" s="1">
        <v>0.23499999999999999</v>
      </c>
      <c r="P256" s="36">
        <v>2</v>
      </c>
      <c r="Q256" s="11">
        <f t="shared" si="74"/>
        <v>0</v>
      </c>
      <c r="R256" s="31">
        <f t="shared" si="75"/>
        <v>0</v>
      </c>
      <c r="S256" s="31">
        <f t="shared" si="76"/>
        <v>0</v>
      </c>
      <c r="T256" s="31">
        <f t="shared" si="77"/>
        <v>0</v>
      </c>
      <c r="U256" s="31">
        <f t="shared" si="78"/>
        <v>0</v>
      </c>
      <c r="V256" s="31">
        <f t="shared" si="79"/>
        <v>0</v>
      </c>
      <c r="W256" s="31">
        <f t="shared" si="80"/>
        <v>0</v>
      </c>
      <c r="X256" s="35">
        <f t="shared" si="81"/>
        <v>0</v>
      </c>
      <c r="Y256" s="35">
        <f t="shared" si="82"/>
        <v>1</v>
      </c>
      <c r="Z256" s="35">
        <f t="shared" si="83"/>
        <v>1</v>
      </c>
      <c r="AA256" s="36">
        <f t="shared" si="84"/>
        <v>2</v>
      </c>
      <c r="AB256" s="11">
        <f t="shared" si="85"/>
        <v>1</v>
      </c>
      <c r="AC256" s="36">
        <f t="shared" si="86"/>
        <v>0</v>
      </c>
      <c r="AD256" s="36">
        <f t="shared" si="87"/>
        <v>1</v>
      </c>
      <c r="AE256">
        <f t="shared" si="88"/>
        <v>0</v>
      </c>
      <c r="AF256">
        <f t="shared" si="89"/>
        <v>1</v>
      </c>
      <c r="AG256">
        <f t="shared" si="90"/>
        <v>0</v>
      </c>
      <c r="AH256">
        <f t="shared" si="91"/>
        <v>0</v>
      </c>
      <c r="AI256">
        <f t="shared" si="92"/>
        <v>0</v>
      </c>
      <c r="AJ256">
        <f>IF(N256&lt;1378,1,0)</f>
        <v>0</v>
      </c>
      <c r="AK256">
        <f>IF(N256&gt;2135,1,0)</f>
        <v>0</v>
      </c>
      <c r="AL256">
        <f t="shared" si="93"/>
        <v>0</v>
      </c>
      <c r="AM256" s="31">
        <f t="shared" si="95"/>
        <v>8</v>
      </c>
      <c r="AN256" s="5">
        <f t="shared" si="94"/>
        <v>0</v>
      </c>
      <c r="AS256" s="14"/>
      <c r="AT256" s="14"/>
    </row>
    <row r="257" spans="1:50" x14ac:dyDescent="0.25">
      <c r="A257" t="s">
        <v>248</v>
      </c>
      <c r="B257" s="13">
        <v>0.15697881205223313</v>
      </c>
      <c r="C257" s="13">
        <v>-3.8922774733795101E-2</v>
      </c>
      <c r="D257" s="51">
        <v>0.24020469347668769</v>
      </c>
      <c r="E257" s="51">
        <v>0.26915124573555255</v>
      </c>
      <c r="F257" s="13">
        <f t="shared" si="73"/>
        <v>-0.19850408353147933</v>
      </c>
      <c r="G257" s="13">
        <v>0.69770336873126371</v>
      </c>
      <c r="H257" s="13">
        <v>2.5481962206527962E-2</v>
      </c>
      <c r="I257" s="13">
        <v>-1.4099589505621988E-2</v>
      </c>
      <c r="J257" s="13">
        <v>-1.6127364829939005E-2</v>
      </c>
      <c r="K257" s="13">
        <v>4.5758813191357384E-2</v>
      </c>
      <c r="L257" s="13">
        <v>0.55689194618941895</v>
      </c>
      <c r="M257" s="13">
        <v>9.7033273348262547E-2</v>
      </c>
      <c r="N257" s="14">
        <v>1216.41479027792</v>
      </c>
      <c r="O257" s="1">
        <v>0.27250000000000002</v>
      </c>
      <c r="P257" s="36">
        <v>1</v>
      </c>
      <c r="Q257" s="11">
        <f t="shared" si="74"/>
        <v>0</v>
      </c>
      <c r="R257" s="31">
        <f t="shared" si="75"/>
        <v>0</v>
      </c>
      <c r="S257" s="31">
        <f t="shared" si="76"/>
        <v>0</v>
      </c>
      <c r="T257" s="31">
        <f t="shared" si="77"/>
        <v>0</v>
      </c>
      <c r="U257" s="31">
        <f t="shared" si="78"/>
        <v>0</v>
      </c>
      <c r="V257" s="31">
        <f t="shared" si="79"/>
        <v>0</v>
      </c>
      <c r="W257" s="31">
        <f t="shared" si="80"/>
        <v>0</v>
      </c>
      <c r="X257" s="35">
        <f t="shared" si="81"/>
        <v>0</v>
      </c>
      <c r="Y257" s="35">
        <f t="shared" si="82"/>
        <v>1</v>
      </c>
      <c r="Z257" s="35">
        <f t="shared" si="83"/>
        <v>1</v>
      </c>
      <c r="AA257" s="36">
        <f t="shared" si="84"/>
        <v>2</v>
      </c>
      <c r="AB257" s="11">
        <f t="shared" si="85"/>
        <v>1</v>
      </c>
      <c r="AC257" s="36">
        <f t="shared" si="86"/>
        <v>0</v>
      </c>
      <c r="AD257" s="36">
        <f t="shared" si="87"/>
        <v>1</v>
      </c>
      <c r="AE257">
        <f t="shared" si="88"/>
        <v>0</v>
      </c>
      <c r="AF257">
        <f t="shared" si="89"/>
        <v>0</v>
      </c>
      <c r="AG257">
        <f t="shared" si="90"/>
        <v>0</v>
      </c>
      <c r="AH257">
        <f t="shared" si="91"/>
        <v>0</v>
      </c>
      <c r="AI257">
        <f t="shared" si="92"/>
        <v>0</v>
      </c>
      <c r="AJ257">
        <f>IF(N257&lt;1228,1,0)</f>
        <v>1</v>
      </c>
      <c r="AK257">
        <f>IF(N257&gt;1752,1,0)</f>
        <v>0</v>
      </c>
      <c r="AL257">
        <f t="shared" si="93"/>
        <v>1</v>
      </c>
      <c r="AM257" s="31">
        <f t="shared" si="95"/>
        <v>7</v>
      </c>
      <c r="AN257" s="5">
        <f t="shared" si="94"/>
        <v>0</v>
      </c>
      <c r="AS257" s="14"/>
      <c r="AT257" s="14"/>
    </row>
    <row r="258" spans="1:50" s="46" customFormat="1" x14ac:dyDescent="0.25">
      <c r="A258" s="46" t="s">
        <v>249</v>
      </c>
      <c r="B258" s="40">
        <v>3.5366851393954846E-2</v>
      </c>
      <c r="C258" s="40">
        <v>1.544169969489017</v>
      </c>
      <c r="D258" s="51">
        <v>8.4400204082322211E-2</v>
      </c>
      <c r="E258" s="51">
        <v>1.5292658780439183E-2</v>
      </c>
      <c r="F258" s="40">
        <f t="shared" ref="F258:F321" si="98">SUM(C258,0.12*D258,-0.7*E258)</f>
        <v>1.5435931328325883</v>
      </c>
      <c r="G258" s="40">
        <v>0.20438397168223263</v>
      </c>
      <c r="H258" s="40">
        <v>-4.0872157264009834E-2</v>
      </c>
      <c r="I258" s="40">
        <v>-7.1733963355008175E-4</v>
      </c>
      <c r="J258" s="40">
        <v>-3.9289225872502609E-2</v>
      </c>
      <c r="K258" s="40">
        <v>7.4014474977953021E-2</v>
      </c>
      <c r="L258" s="40">
        <v>0.56582339240332213</v>
      </c>
      <c r="M258" s="40">
        <v>6.3451750212853972E-2</v>
      </c>
      <c r="N258" s="41">
        <v>2223.4897570179828</v>
      </c>
      <c r="O258" s="42">
        <v>0.13250000000000001</v>
      </c>
      <c r="P258" s="36">
        <v>2</v>
      </c>
      <c r="Q258" s="39">
        <f t="shared" ref="Q258:Q321" si="99">IF(B258&gt;20%,1,0)</f>
        <v>0</v>
      </c>
      <c r="R258" s="43">
        <f t="shared" ref="R258:R321" si="100">IF(C258&gt;100%,1,0)/2</f>
        <v>0.5</v>
      </c>
      <c r="S258" s="43">
        <f t="shared" ref="S258:S321" si="101">IF(C258&gt;130%,1,0)/2</f>
        <v>0.5</v>
      </c>
      <c r="T258" s="43">
        <f t="shared" ref="T258:T321" si="102">IF(F258&gt;90%,1,0)/2</f>
        <v>0.5</v>
      </c>
      <c r="U258" s="43">
        <f t="shared" ref="U258:U321" si="103">IF(F258&gt;120%,1,0)/2</f>
        <v>0.5</v>
      </c>
      <c r="V258" s="43">
        <f t="shared" ref="V258:V321" si="104">IF(G258&lt;20%,1,0)/2</f>
        <v>0</v>
      </c>
      <c r="W258" s="43">
        <f t="shared" ref="W258:W321" si="105">IF(G258&lt;0%,1,0)/2</f>
        <v>0</v>
      </c>
      <c r="X258" s="44">
        <f t="shared" ref="X258:X324" si="106">IF(H258&lt;0%,1,0)</f>
        <v>1</v>
      </c>
      <c r="Y258" s="44">
        <f t="shared" ref="Y258:Y324" si="107">IF(I258&lt;0%,1,0)</f>
        <v>1</v>
      </c>
      <c r="Z258" s="44">
        <f t="shared" ref="Z258:Z324" si="108">IF(J258&lt;0%,1,0)</f>
        <v>1</v>
      </c>
      <c r="AA258" s="45">
        <f t="shared" ref="AA258:AA321" si="109">SUM(X258:Z258)</f>
        <v>3</v>
      </c>
      <c r="AB258" s="39">
        <f t="shared" ref="AB258:AB321" si="110">IF(AA258&gt;0,1,0)</f>
        <v>1</v>
      </c>
      <c r="AC258" s="45">
        <f t="shared" ref="AC258:AC321" si="111">IF(SUM(S258,U258,W258)&gt;0,1,0)</f>
        <v>1</v>
      </c>
      <c r="AD258" s="45">
        <f t="shared" ref="AD258:AD321" si="112">IF(SUM(AB258,AG258)&gt;0,1,0)</f>
        <v>1</v>
      </c>
      <c r="AE258" s="46">
        <f t="shared" ref="AE258:AE321" si="113">IF(SUM(AC258,AD258)&gt;1,1,0)</f>
        <v>1</v>
      </c>
      <c r="AF258" s="46">
        <f t="shared" ref="AF258:AF321" si="114">IF(K258&lt;0%,1,0)</f>
        <v>0</v>
      </c>
      <c r="AG258" s="46">
        <f t="shared" ref="AG258:AG321" si="115">IF(K258&gt;5%,1,0)</f>
        <v>1</v>
      </c>
      <c r="AH258" s="46">
        <f t="shared" ref="AH258:AH321" si="116">IF(L258&gt;70%,1,0)</f>
        <v>0</v>
      </c>
      <c r="AI258" s="46">
        <f t="shared" ref="AI258:AI321" si="117">IF(M258&lt;0%,1,0)</f>
        <v>0</v>
      </c>
      <c r="AJ258" s="46">
        <f>IF(N258&lt;1378,1,0)</f>
        <v>0</v>
      </c>
      <c r="AK258" s="46">
        <f>IF(N258&gt;2135,1,0)</f>
        <v>1</v>
      </c>
      <c r="AL258" s="46">
        <f t="shared" ref="AL258:AL321" si="118">IF(O258&gt;25%,1,0)</f>
        <v>0</v>
      </c>
      <c r="AM258" s="43">
        <f t="shared" si="95"/>
        <v>4</v>
      </c>
      <c r="AN258" s="49" t="str">
        <f t="shared" ref="AN258:AN321" si="119">IF(AM258&lt;6,"onderzoek",0)</f>
        <v>onderzoek</v>
      </c>
      <c r="AR258" s="50"/>
      <c r="AS258" s="41"/>
      <c r="AT258" s="41"/>
      <c r="AU258" s="50"/>
      <c r="AV258" s="50"/>
      <c r="AW258" s="50"/>
      <c r="AX258" s="49"/>
    </row>
    <row r="259" spans="1:50" x14ac:dyDescent="0.25">
      <c r="A259" t="s">
        <v>250</v>
      </c>
      <c r="B259" s="13">
        <v>8.8839533592448644E-2</v>
      </c>
      <c r="C259" s="13">
        <v>0.76427015250544661</v>
      </c>
      <c r="D259" s="51">
        <v>6.1437908496732023E-2</v>
      </c>
      <c r="E259" s="51">
        <v>0</v>
      </c>
      <c r="F259" s="13">
        <f t="shared" si="98"/>
        <v>0.77164270152505443</v>
      </c>
      <c r="G259" s="13">
        <v>0.28798815472885436</v>
      </c>
      <c r="H259" s="13">
        <v>3.1043791241751651E-2</v>
      </c>
      <c r="I259" s="13">
        <v>-6.178600160901046E-2</v>
      </c>
      <c r="J259" s="13">
        <v>-1.1764705882352941E-2</v>
      </c>
      <c r="K259" s="13">
        <v>7.0951343500363112E-2</v>
      </c>
      <c r="L259" s="13">
        <v>0.61921563392473167</v>
      </c>
      <c r="M259" s="13">
        <v>6.2363620169990516E-2</v>
      </c>
      <c r="N259" s="14">
        <v>5429.0817381974248</v>
      </c>
      <c r="O259" s="1">
        <v>0.03</v>
      </c>
      <c r="P259" s="36">
        <v>2</v>
      </c>
      <c r="Q259" s="11">
        <f t="shared" si="99"/>
        <v>0</v>
      </c>
      <c r="R259" s="31">
        <f t="shared" si="100"/>
        <v>0</v>
      </c>
      <c r="S259" s="31">
        <f t="shared" si="101"/>
        <v>0</v>
      </c>
      <c r="T259" s="31">
        <f t="shared" si="102"/>
        <v>0</v>
      </c>
      <c r="U259" s="31">
        <f t="shared" si="103"/>
        <v>0</v>
      </c>
      <c r="V259" s="31">
        <f t="shared" si="104"/>
        <v>0</v>
      </c>
      <c r="W259" s="31">
        <f t="shared" si="105"/>
        <v>0</v>
      </c>
      <c r="X259" s="35">
        <f t="shared" si="106"/>
        <v>0</v>
      </c>
      <c r="Y259" s="35">
        <f t="shared" si="107"/>
        <v>1</v>
      </c>
      <c r="Z259" s="35">
        <f t="shared" si="108"/>
        <v>1</v>
      </c>
      <c r="AA259" s="36">
        <f t="shared" si="109"/>
        <v>2</v>
      </c>
      <c r="AB259" s="11">
        <f t="shared" si="110"/>
        <v>1</v>
      </c>
      <c r="AC259" s="36">
        <f t="shared" si="111"/>
        <v>0</v>
      </c>
      <c r="AD259" s="36">
        <f t="shared" si="112"/>
        <v>1</v>
      </c>
      <c r="AE259">
        <f t="shared" si="113"/>
        <v>0</v>
      </c>
      <c r="AF259">
        <f t="shared" si="114"/>
        <v>0</v>
      </c>
      <c r="AG259">
        <f t="shared" si="115"/>
        <v>1</v>
      </c>
      <c r="AH259">
        <f t="shared" si="116"/>
        <v>0</v>
      </c>
      <c r="AI259">
        <f t="shared" si="117"/>
        <v>0</v>
      </c>
      <c r="AJ259">
        <f>IF(N259&lt;1378,1,0)</f>
        <v>0</v>
      </c>
      <c r="AK259">
        <f>IF(N259&gt;2135,1,0)</f>
        <v>1</v>
      </c>
      <c r="AL259">
        <f t="shared" si="118"/>
        <v>0</v>
      </c>
      <c r="AM259" s="31">
        <f t="shared" ref="AM259:AM322" si="120">SUM(10,-Q259,-R259,-S259,-T259,-U259,-V259,-W259,-AB259,-AE259,-AF259,-AG259,-AH259,-AI259,-AJ259,-AK259,-AL259)</f>
        <v>7</v>
      </c>
      <c r="AN259" s="5">
        <f t="shared" si="119"/>
        <v>0</v>
      </c>
      <c r="AS259" s="14"/>
      <c r="AT259" s="14"/>
    </row>
    <row r="260" spans="1:50" x14ac:dyDescent="0.25">
      <c r="A260" t="s">
        <v>251</v>
      </c>
      <c r="B260" s="13">
        <v>0</v>
      </c>
      <c r="C260" s="13">
        <v>0.46600089659579746</v>
      </c>
      <c r="D260" s="51">
        <v>3.8563157543327516E-2</v>
      </c>
      <c r="E260" s="51">
        <v>7.8595206073959617E-2</v>
      </c>
      <c r="F260" s="13">
        <f t="shared" si="98"/>
        <v>0.41561183124922507</v>
      </c>
      <c r="G260" s="13">
        <v>0.45827090861020536</v>
      </c>
      <c r="H260" s="13">
        <v>9.8804632050803146E-3</v>
      </c>
      <c r="I260" s="13">
        <v>3.1660761229854839E-2</v>
      </c>
      <c r="J260" s="13">
        <v>-4.5907612479850438E-2</v>
      </c>
      <c r="K260" s="13">
        <v>1.1398212531357007E-2</v>
      </c>
      <c r="L260" s="13">
        <v>0.59383138334701324</v>
      </c>
      <c r="M260" s="13">
        <v>3.720165012388299E-2</v>
      </c>
      <c r="N260" s="14">
        <v>1976.6527004482441</v>
      </c>
      <c r="O260" s="1">
        <v>0.16500000000000001</v>
      </c>
      <c r="P260" s="36">
        <v>2</v>
      </c>
      <c r="Q260" s="11">
        <f t="shared" si="99"/>
        <v>0</v>
      </c>
      <c r="R260" s="31">
        <f t="shared" si="100"/>
        <v>0</v>
      </c>
      <c r="S260" s="31">
        <f t="shared" si="101"/>
        <v>0</v>
      </c>
      <c r="T260" s="31">
        <f t="shared" si="102"/>
        <v>0</v>
      </c>
      <c r="U260" s="31">
        <f t="shared" si="103"/>
        <v>0</v>
      </c>
      <c r="V260" s="31">
        <f t="shared" si="104"/>
        <v>0</v>
      </c>
      <c r="W260" s="31">
        <f t="shared" si="105"/>
        <v>0</v>
      </c>
      <c r="X260" s="35">
        <f t="shared" si="106"/>
        <v>0</v>
      </c>
      <c r="Y260" s="35">
        <f t="shared" si="107"/>
        <v>0</v>
      </c>
      <c r="Z260" s="35">
        <f t="shared" si="108"/>
        <v>1</v>
      </c>
      <c r="AA260" s="36">
        <f t="shared" si="109"/>
        <v>1</v>
      </c>
      <c r="AB260" s="11">
        <f t="shared" si="110"/>
        <v>1</v>
      </c>
      <c r="AC260" s="36">
        <f t="shared" si="111"/>
        <v>0</v>
      </c>
      <c r="AD260" s="36">
        <f t="shared" si="112"/>
        <v>1</v>
      </c>
      <c r="AE260">
        <f t="shared" si="113"/>
        <v>0</v>
      </c>
      <c r="AF260">
        <f t="shared" si="114"/>
        <v>0</v>
      </c>
      <c r="AG260">
        <f t="shared" si="115"/>
        <v>0</v>
      </c>
      <c r="AH260">
        <f t="shared" si="116"/>
        <v>0</v>
      </c>
      <c r="AI260">
        <f t="shared" si="117"/>
        <v>0</v>
      </c>
      <c r="AJ260">
        <f>IF(N260&lt;1378,1,0)</f>
        <v>0</v>
      </c>
      <c r="AK260">
        <f>IF(N260&gt;2135,1,0)</f>
        <v>0</v>
      </c>
      <c r="AL260">
        <f t="shared" si="118"/>
        <v>0</v>
      </c>
      <c r="AM260" s="31">
        <f t="shared" si="120"/>
        <v>9</v>
      </c>
      <c r="AN260" s="5">
        <f t="shared" si="119"/>
        <v>0</v>
      </c>
      <c r="AS260" s="14"/>
      <c r="AT260" s="14"/>
    </row>
    <row r="261" spans="1:50" x14ac:dyDescent="0.25">
      <c r="A261" t="s">
        <v>252</v>
      </c>
      <c r="B261" s="13">
        <v>0.13545078879543318</v>
      </c>
      <c r="C261" s="13">
        <v>0.48030572745705685</v>
      </c>
      <c r="D261" s="51">
        <v>0.14098615451317523</v>
      </c>
      <c r="E261" s="51">
        <v>2.6420570833178284E-2</v>
      </c>
      <c r="F261" s="13">
        <f t="shared" si="98"/>
        <v>0.47872966641541309</v>
      </c>
      <c r="G261" s="13">
        <v>0.25951583722285892</v>
      </c>
      <c r="H261" s="13">
        <v>-5.6724874046927762E-2</v>
      </c>
      <c r="I261" s="13">
        <v>-3.9593971753871429E-2</v>
      </c>
      <c r="J261" s="13">
        <v>-6.73084162455789E-2</v>
      </c>
      <c r="K261" s="13">
        <v>3.0372947170108494E-2</v>
      </c>
      <c r="L261" s="13">
        <v>0.59951957545018131</v>
      </c>
      <c r="M261" s="13">
        <v>5.9628050805601629E-2</v>
      </c>
      <c r="N261" s="14">
        <v>2980.542019411861</v>
      </c>
      <c r="O261" s="1">
        <v>0.23499999999999999</v>
      </c>
      <c r="P261" s="36">
        <v>3</v>
      </c>
      <c r="Q261" s="11">
        <f t="shared" si="99"/>
        <v>0</v>
      </c>
      <c r="R261" s="31">
        <f t="shared" si="100"/>
        <v>0</v>
      </c>
      <c r="S261" s="31">
        <f t="shared" si="101"/>
        <v>0</v>
      </c>
      <c r="T261" s="31">
        <f t="shared" si="102"/>
        <v>0</v>
      </c>
      <c r="U261" s="31">
        <f t="shared" si="103"/>
        <v>0</v>
      </c>
      <c r="V261" s="31">
        <f t="shared" si="104"/>
        <v>0</v>
      </c>
      <c r="W261" s="31">
        <f t="shared" si="105"/>
        <v>0</v>
      </c>
      <c r="X261" s="35">
        <f t="shared" si="106"/>
        <v>1</v>
      </c>
      <c r="Y261" s="35">
        <f t="shared" si="107"/>
        <v>1</v>
      </c>
      <c r="Z261" s="35">
        <f t="shared" si="108"/>
        <v>1</v>
      </c>
      <c r="AA261" s="36">
        <f t="shared" si="109"/>
        <v>3</v>
      </c>
      <c r="AB261" s="11">
        <f t="shared" si="110"/>
        <v>1</v>
      </c>
      <c r="AC261" s="36">
        <f t="shared" si="111"/>
        <v>0</v>
      </c>
      <c r="AD261" s="36">
        <f t="shared" si="112"/>
        <v>1</v>
      </c>
      <c r="AE261">
        <f t="shared" si="113"/>
        <v>0</v>
      </c>
      <c r="AF261">
        <f t="shared" si="114"/>
        <v>0</v>
      </c>
      <c r="AG261">
        <f t="shared" si="115"/>
        <v>0</v>
      </c>
      <c r="AH261">
        <f t="shared" si="116"/>
        <v>0</v>
      </c>
      <c r="AI261">
        <f t="shared" si="117"/>
        <v>0</v>
      </c>
      <c r="AJ261">
        <f>IF(N261&lt;1803,1,0)</f>
        <v>0</v>
      </c>
      <c r="AK261">
        <f>IF(N261&gt;2983,1,0)</f>
        <v>0</v>
      </c>
      <c r="AL261">
        <f t="shared" si="118"/>
        <v>0</v>
      </c>
      <c r="AM261" s="31">
        <f t="shared" si="120"/>
        <v>9</v>
      </c>
      <c r="AN261" s="5">
        <f t="shared" si="119"/>
        <v>0</v>
      </c>
      <c r="AS261" s="14"/>
      <c r="AT261" s="14"/>
    </row>
    <row r="262" spans="1:50" s="15" customFormat="1" x14ac:dyDescent="0.25">
      <c r="A262" s="11" t="s">
        <v>253</v>
      </c>
      <c r="B262" s="13">
        <v>1.1745994451422839E-2</v>
      </c>
      <c r="C262" s="13">
        <v>0.26085097845343641</v>
      </c>
      <c r="D262" s="51">
        <v>0.23208419826877408</v>
      </c>
      <c r="E262" s="51">
        <v>4.4964403781368796E-2</v>
      </c>
      <c r="F262" s="13">
        <f t="shared" si="98"/>
        <v>0.25722599959873116</v>
      </c>
      <c r="G262" s="13">
        <v>0.58531434406600458</v>
      </c>
      <c r="H262" s="13">
        <v>-6.0340486915340967E-3</v>
      </c>
      <c r="I262" s="13">
        <v>-4.8439267463700354E-3</v>
      </c>
      <c r="J262" s="13">
        <v>-8.0778304206372833E-4</v>
      </c>
      <c r="K262" s="13">
        <v>1.7150321945727926E-2</v>
      </c>
      <c r="L262" s="13">
        <v>0.78543577087783945</v>
      </c>
      <c r="M262" s="13">
        <v>-8.8148741752059525E-3</v>
      </c>
      <c r="N262" s="14">
        <v>3478.2364406845936</v>
      </c>
      <c r="O262" s="1">
        <v>0.16250000000000001</v>
      </c>
      <c r="P262" s="36">
        <v>3</v>
      </c>
      <c r="Q262" s="11">
        <f t="shared" si="99"/>
        <v>0</v>
      </c>
      <c r="R262" s="31">
        <f t="shared" si="100"/>
        <v>0</v>
      </c>
      <c r="S262" s="31">
        <f t="shared" si="101"/>
        <v>0</v>
      </c>
      <c r="T262" s="31">
        <f t="shared" si="102"/>
        <v>0</v>
      </c>
      <c r="U262" s="31">
        <f t="shared" si="103"/>
        <v>0</v>
      </c>
      <c r="V262" s="31">
        <f t="shared" si="104"/>
        <v>0</v>
      </c>
      <c r="W262" s="31">
        <f t="shared" si="105"/>
        <v>0</v>
      </c>
      <c r="X262" s="35">
        <f t="shared" si="106"/>
        <v>1</v>
      </c>
      <c r="Y262" s="35">
        <f t="shared" si="107"/>
        <v>1</v>
      </c>
      <c r="Z262" s="35">
        <f t="shared" si="108"/>
        <v>1</v>
      </c>
      <c r="AA262" s="36">
        <f t="shared" si="109"/>
        <v>3</v>
      </c>
      <c r="AB262" s="11">
        <f t="shared" si="110"/>
        <v>1</v>
      </c>
      <c r="AC262" s="36">
        <f t="shared" si="111"/>
        <v>0</v>
      </c>
      <c r="AD262" s="36">
        <f t="shared" si="112"/>
        <v>1</v>
      </c>
      <c r="AE262">
        <f t="shared" si="113"/>
        <v>0</v>
      </c>
      <c r="AF262">
        <f t="shared" si="114"/>
        <v>0</v>
      </c>
      <c r="AG262">
        <f t="shared" si="115"/>
        <v>0</v>
      </c>
      <c r="AH262">
        <f t="shared" si="116"/>
        <v>1</v>
      </c>
      <c r="AI262">
        <f t="shared" si="117"/>
        <v>1</v>
      </c>
      <c r="AJ262">
        <f>IF(N262&lt;1803,1,0)</f>
        <v>0</v>
      </c>
      <c r="AK262">
        <f>IF(N262&gt;2983,1,0)</f>
        <v>1</v>
      </c>
      <c r="AL262">
        <f t="shared" si="118"/>
        <v>0</v>
      </c>
      <c r="AM262" s="31">
        <f t="shared" si="120"/>
        <v>6</v>
      </c>
      <c r="AN262" s="5">
        <f t="shared" si="119"/>
        <v>0</v>
      </c>
      <c r="AR262" s="1"/>
      <c r="AS262" s="14"/>
      <c r="AT262" s="14"/>
      <c r="AU262" s="1"/>
      <c r="AV262" s="1"/>
      <c r="AW262" s="1"/>
      <c r="AX262"/>
    </row>
    <row r="263" spans="1:50" x14ac:dyDescent="0.25">
      <c r="A263" t="s">
        <v>254</v>
      </c>
      <c r="B263" s="13">
        <v>0</v>
      </c>
      <c r="C263" s="13">
        <v>0.25274681843332542</v>
      </c>
      <c r="D263" s="51">
        <v>7.5646193976760728E-2</v>
      </c>
      <c r="E263" s="51">
        <v>0</v>
      </c>
      <c r="F263" s="13">
        <f t="shared" si="98"/>
        <v>0.26182436171053669</v>
      </c>
      <c r="G263" s="13">
        <v>0.54050798112639298</v>
      </c>
      <c r="H263" s="13">
        <v>6.5274151436031328E-3</v>
      </c>
      <c r="I263" s="13">
        <v>-3.3191105276113894E-2</v>
      </c>
      <c r="J263" s="13">
        <v>-2.4306378942376097E-2</v>
      </c>
      <c r="K263" s="13">
        <v>1.9039996838194607E-2</v>
      </c>
      <c r="L263" s="13">
        <v>0.4090529654903835</v>
      </c>
      <c r="M263" s="13">
        <v>4.9067753447721428E-2</v>
      </c>
      <c r="N263" s="14">
        <v>1522.1207802291451</v>
      </c>
      <c r="O263" s="1">
        <v>0.29250000000000004</v>
      </c>
      <c r="P263" s="36">
        <v>2</v>
      </c>
      <c r="Q263" s="11">
        <f t="shared" si="99"/>
        <v>0</v>
      </c>
      <c r="R263" s="31">
        <f t="shared" si="100"/>
        <v>0</v>
      </c>
      <c r="S263" s="31">
        <f t="shared" si="101"/>
        <v>0</v>
      </c>
      <c r="T263" s="31">
        <f t="shared" si="102"/>
        <v>0</v>
      </c>
      <c r="U263" s="31">
        <f t="shared" si="103"/>
        <v>0</v>
      </c>
      <c r="V263" s="31">
        <f t="shared" si="104"/>
        <v>0</v>
      </c>
      <c r="W263" s="31">
        <f t="shared" si="105"/>
        <v>0</v>
      </c>
      <c r="X263" s="35">
        <f t="shared" si="106"/>
        <v>0</v>
      </c>
      <c r="Y263" s="35">
        <f t="shared" si="107"/>
        <v>1</v>
      </c>
      <c r="Z263" s="35">
        <f t="shared" si="108"/>
        <v>1</v>
      </c>
      <c r="AA263" s="36">
        <f t="shared" si="109"/>
        <v>2</v>
      </c>
      <c r="AB263" s="11">
        <f t="shared" si="110"/>
        <v>1</v>
      </c>
      <c r="AC263" s="36">
        <f t="shared" si="111"/>
        <v>0</v>
      </c>
      <c r="AD263" s="36">
        <f t="shared" si="112"/>
        <v>1</v>
      </c>
      <c r="AE263">
        <f t="shared" si="113"/>
        <v>0</v>
      </c>
      <c r="AF263">
        <f t="shared" si="114"/>
        <v>0</v>
      </c>
      <c r="AG263">
        <f t="shared" si="115"/>
        <v>0</v>
      </c>
      <c r="AH263">
        <f t="shared" si="116"/>
        <v>0</v>
      </c>
      <c r="AI263">
        <f t="shared" si="117"/>
        <v>0</v>
      </c>
      <c r="AJ263">
        <f>IF(N263&lt;1378,1,0)</f>
        <v>0</v>
      </c>
      <c r="AK263">
        <f>IF(N263&gt;2135,1,0)</f>
        <v>0</v>
      </c>
      <c r="AL263">
        <f t="shared" si="118"/>
        <v>1</v>
      </c>
      <c r="AM263" s="31">
        <f t="shared" si="120"/>
        <v>8</v>
      </c>
      <c r="AN263" s="5">
        <f t="shared" si="119"/>
        <v>0</v>
      </c>
      <c r="AR263" s="16"/>
      <c r="AS263" s="14"/>
      <c r="AT263" s="14"/>
      <c r="AU263" s="16"/>
      <c r="AV263" s="16"/>
      <c r="AW263" s="16"/>
      <c r="AX263" s="15"/>
    </row>
    <row r="264" spans="1:50" x14ac:dyDescent="0.25">
      <c r="A264" t="s">
        <v>255</v>
      </c>
      <c r="B264" s="13">
        <v>0</v>
      </c>
      <c r="C264" s="13">
        <v>1.902194840200231E-2</v>
      </c>
      <c r="D264" s="51">
        <v>1.2013862148633038E-2</v>
      </c>
      <c r="E264" s="51">
        <v>-3.6080092414324222E-2</v>
      </c>
      <c r="F264" s="13">
        <f t="shared" si="98"/>
        <v>4.571967654986523E-2</v>
      </c>
      <c r="G264" s="13">
        <v>0.77316278271949812</v>
      </c>
      <c r="H264" s="13">
        <v>7.6923076923076927E-2</v>
      </c>
      <c r="I264" s="13">
        <v>-3.007787383010645E-2</v>
      </c>
      <c r="J264" s="13">
        <v>-0.12533692722371967</v>
      </c>
      <c r="K264" s="13">
        <v>1.1676934924913361E-2</v>
      </c>
      <c r="L264" s="13">
        <v>0.643312789015971</v>
      </c>
      <c r="M264" s="13">
        <v>3.5962626636852311E-2</v>
      </c>
      <c r="N264" s="14">
        <v>1720.9470095879763</v>
      </c>
      <c r="O264" s="1">
        <v>0.26</v>
      </c>
      <c r="P264" s="36">
        <v>1</v>
      </c>
      <c r="Q264" s="11">
        <f t="shared" si="99"/>
        <v>0</v>
      </c>
      <c r="R264" s="31">
        <f t="shared" si="100"/>
        <v>0</v>
      </c>
      <c r="S264" s="31">
        <f t="shared" si="101"/>
        <v>0</v>
      </c>
      <c r="T264" s="31">
        <f t="shared" si="102"/>
        <v>0</v>
      </c>
      <c r="U264" s="31">
        <f t="shared" si="103"/>
        <v>0</v>
      </c>
      <c r="V264" s="31">
        <f t="shared" si="104"/>
        <v>0</v>
      </c>
      <c r="W264" s="31">
        <f t="shared" si="105"/>
        <v>0</v>
      </c>
      <c r="X264" s="35">
        <f t="shared" si="106"/>
        <v>0</v>
      </c>
      <c r="Y264" s="35">
        <f t="shared" si="107"/>
        <v>1</v>
      </c>
      <c r="Z264" s="35">
        <f t="shared" si="108"/>
        <v>1</v>
      </c>
      <c r="AA264" s="36">
        <f t="shared" si="109"/>
        <v>2</v>
      </c>
      <c r="AB264" s="11">
        <f t="shared" si="110"/>
        <v>1</v>
      </c>
      <c r="AC264" s="36">
        <f t="shared" si="111"/>
        <v>0</v>
      </c>
      <c r="AD264" s="36">
        <f t="shared" si="112"/>
        <v>1</v>
      </c>
      <c r="AE264">
        <f t="shared" si="113"/>
        <v>0</v>
      </c>
      <c r="AF264">
        <f t="shared" si="114"/>
        <v>0</v>
      </c>
      <c r="AG264">
        <f t="shared" si="115"/>
        <v>0</v>
      </c>
      <c r="AH264">
        <f t="shared" si="116"/>
        <v>0</v>
      </c>
      <c r="AI264">
        <f t="shared" si="117"/>
        <v>0</v>
      </c>
      <c r="AJ264">
        <f>IF(N264&lt;1228,1,0)</f>
        <v>0</v>
      </c>
      <c r="AK264">
        <f>IF(N264&gt;1752,1,0)</f>
        <v>0</v>
      </c>
      <c r="AL264">
        <f t="shared" si="118"/>
        <v>1</v>
      </c>
      <c r="AM264" s="31">
        <f t="shared" si="120"/>
        <v>8</v>
      </c>
      <c r="AN264" s="5">
        <f t="shared" si="119"/>
        <v>0</v>
      </c>
      <c r="AS264" s="14"/>
      <c r="AT264" s="14"/>
    </row>
    <row r="265" spans="1:50" x14ac:dyDescent="0.25">
      <c r="A265" t="s">
        <v>256</v>
      </c>
      <c r="B265" s="13">
        <v>0</v>
      </c>
      <c r="C265" s="13">
        <v>-3.6541818123588851E-2</v>
      </c>
      <c r="D265" s="51">
        <v>2.8102931992505884E-2</v>
      </c>
      <c r="E265" s="51">
        <v>4.7494755720668067E-2</v>
      </c>
      <c r="F265" s="13">
        <f t="shared" si="98"/>
        <v>-6.641579528895579E-2</v>
      </c>
      <c r="G265" s="13">
        <v>0.69505621129837081</v>
      </c>
      <c r="H265" s="13">
        <v>1.7161306740465058E-2</v>
      </c>
      <c r="I265" s="13">
        <v>-2.8876669285153183E-2</v>
      </c>
      <c r="J265" s="13">
        <v>-5.1882335986164711E-3</v>
      </c>
      <c r="K265" s="13">
        <v>-1.3779243862992202E-2</v>
      </c>
      <c r="L265" s="13">
        <v>0.65887387592079572</v>
      </c>
      <c r="M265" s="13">
        <v>0.10063987101280877</v>
      </c>
      <c r="N265" s="14">
        <v>1520.6063648728768</v>
      </c>
      <c r="O265" s="1">
        <v>0.23249999999999998</v>
      </c>
      <c r="P265" s="36">
        <v>1</v>
      </c>
      <c r="Q265" s="11">
        <f t="shared" si="99"/>
        <v>0</v>
      </c>
      <c r="R265" s="31">
        <f t="shared" si="100"/>
        <v>0</v>
      </c>
      <c r="S265" s="31">
        <f t="shared" si="101"/>
        <v>0</v>
      </c>
      <c r="T265" s="31">
        <f t="shared" si="102"/>
        <v>0</v>
      </c>
      <c r="U265" s="31">
        <f t="shared" si="103"/>
        <v>0</v>
      </c>
      <c r="V265" s="31">
        <f t="shared" si="104"/>
        <v>0</v>
      </c>
      <c r="W265" s="31">
        <f t="shared" si="105"/>
        <v>0</v>
      </c>
      <c r="X265" s="35">
        <f t="shared" si="106"/>
        <v>0</v>
      </c>
      <c r="Y265" s="35">
        <f t="shared" si="107"/>
        <v>1</v>
      </c>
      <c r="Z265" s="35">
        <f t="shared" si="108"/>
        <v>1</v>
      </c>
      <c r="AA265" s="36">
        <f t="shared" si="109"/>
        <v>2</v>
      </c>
      <c r="AB265" s="11">
        <f t="shared" si="110"/>
        <v>1</v>
      </c>
      <c r="AC265" s="36">
        <f t="shared" si="111"/>
        <v>0</v>
      </c>
      <c r="AD265" s="36">
        <f t="shared" si="112"/>
        <v>1</v>
      </c>
      <c r="AE265">
        <f t="shared" si="113"/>
        <v>0</v>
      </c>
      <c r="AF265">
        <f t="shared" si="114"/>
        <v>1</v>
      </c>
      <c r="AG265">
        <f t="shared" si="115"/>
        <v>0</v>
      </c>
      <c r="AH265">
        <f t="shared" si="116"/>
        <v>0</v>
      </c>
      <c r="AI265">
        <f t="shared" si="117"/>
        <v>0</v>
      </c>
      <c r="AJ265">
        <f>IF(N265&lt;1228,1,0)</f>
        <v>0</v>
      </c>
      <c r="AK265">
        <f>IF(N265&gt;1752,1,0)</f>
        <v>0</v>
      </c>
      <c r="AL265">
        <f t="shared" si="118"/>
        <v>0</v>
      </c>
      <c r="AM265" s="31">
        <f t="shared" si="120"/>
        <v>8</v>
      </c>
      <c r="AN265" s="5">
        <f t="shared" si="119"/>
        <v>0</v>
      </c>
      <c r="AS265" s="14"/>
      <c r="AT265" s="14"/>
    </row>
    <row r="266" spans="1:50" x14ac:dyDescent="0.25">
      <c r="A266" t="s">
        <v>257</v>
      </c>
      <c r="B266" s="13">
        <v>0</v>
      </c>
      <c r="C266" s="13">
        <v>1.0672296501902083</v>
      </c>
      <c r="D266" s="51">
        <v>4.7009950310405078E-2</v>
      </c>
      <c r="E266" s="51">
        <v>9.1036666212314599E-2</v>
      </c>
      <c r="F266" s="13">
        <f t="shared" si="98"/>
        <v>1.0091451778788365</v>
      </c>
      <c r="G266" s="13">
        <v>0.1378192839471796</v>
      </c>
      <c r="H266" s="13">
        <v>-1.7149223358491537E-2</v>
      </c>
      <c r="I266" s="13">
        <v>2.6407039362207123E-4</v>
      </c>
      <c r="J266" s="13">
        <v>-3.3153244693374308E-2</v>
      </c>
      <c r="K266" s="13">
        <v>1.3916339326650227E-2</v>
      </c>
      <c r="L266" s="13">
        <v>0.61733373815805703</v>
      </c>
      <c r="M266" s="13">
        <v>4.276969307837717E-2</v>
      </c>
      <c r="N266" s="14">
        <v>2183.2917789061489</v>
      </c>
      <c r="O266" s="1">
        <v>0.13750000000000001</v>
      </c>
      <c r="P266" s="36">
        <v>3</v>
      </c>
      <c r="Q266" s="11">
        <f t="shared" si="99"/>
        <v>0</v>
      </c>
      <c r="R266" s="31">
        <f t="shared" si="100"/>
        <v>0.5</v>
      </c>
      <c r="S266" s="31">
        <f t="shared" si="101"/>
        <v>0</v>
      </c>
      <c r="T266" s="31">
        <f t="shared" si="102"/>
        <v>0.5</v>
      </c>
      <c r="U266" s="31">
        <f t="shared" si="103"/>
        <v>0</v>
      </c>
      <c r="V266" s="31">
        <f t="shared" si="104"/>
        <v>0.5</v>
      </c>
      <c r="W266" s="31">
        <f t="shared" si="105"/>
        <v>0</v>
      </c>
      <c r="X266" s="35">
        <f t="shared" si="106"/>
        <v>1</v>
      </c>
      <c r="Y266" s="35">
        <f t="shared" si="107"/>
        <v>0</v>
      </c>
      <c r="Z266" s="35">
        <f t="shared" si="108"/>
        <v>1</v>
      </c>
      <c r="AA266" s="36">
        <f t="shared" si="109"/>
        <v>2</v>
      </c>
      <c r="AB266" s="11">
        <f t="shared" si="110"/>
        <v>1</v>
      </c>
      <c r="AC266" s="36">
        <f t="shared" si="111"/>
        <v>0</v>
      </c>
      <c r="AD266" s="36">
        <f t="shared" si="112"/>
        <v>1</v>
      </c>
      <c r="AE266">
        <f t="shared" si="113"/>
        <v>0</v>
      </c>
      <c r="AF266">
        <f t="shared" si="114"/>
        <v>0</v>
      </c>
      <c r="AG266">
        <f t="shared" si="115"/>
        <v>0</v>
      </c>
      <c r="AH266">
        <f t="shared" si="116"/>
        <v>0</v>
      </c>
      <c r="AI266">
        <f t="shared" si="117"/>
        <v>0</v>
      </c>
      <c r="AJ266">
        <f>IF(N266&lt;1803,1,0)</f>
        <v>0</v>
      </c>
      <c r="AK266">
        <f>IF(N266&gt;2983,1,0)</f>
        <v>0</v>
      </c>
      <c r="AL266">
        <f t="shared" si="118"/>
        <v>0</v>
      </c>
      <c r="AM266" s="31">
        <f t="shared" si="120"/>
        <v>7.5</v>
      </c>
      <c r="AN266" s="5">
        <f t="shared" si="119"/>
        <v>0</v>
      </c>
      <c r="AS266" s="14"/>
      <c r="AT266" s="14"/>
    </row>
    <row r="267" spans="1:50" x14ac:dyDescent="0.25">
      <c r="A267" t="s">
        <v>258</v>
      </c>
      <c r="B267" s="13">
        <v>9.9105716650926351E-2</v>
      </c>
      <c r="C267" s="13">
        <v>0.46535017588743205</v>
      </c>
      <c r="D267" s="51">
        <v>3.330668372241765E-2</v>
      </c>
      <c r="E267" s="51">
        <v>3.3050847457627118E-2</v>
      </c>
      <c r="F267" s="13">
        <f t="shared" si="98"/>
        <v>0.44621138471378319</v>
      </c>
      <c r="G267" s="13">
        <v>0.4478412443014213</v>
      </c>
      <c r="H267" s="13">
        <v>6.0384777418901843E-3</v>
      </c>
      <c r="I267" s="13">
        <v>6.5327961923130761E-4</v>
      </c>
      <c r="J267" s="13">
        <v>-7.9149344419571482E-3</v>
      </c>
      <c r="K267" s="13">
        <v>4.700191877198593E-2</v>
      </c>
      <c r="L267" s="13">
        <v>0.61759111861680627</v>
      </c>
      <c r="M267" s="13">
        <v>5.2828883058697026E-2</v>
      </c>
      <c r="N267" s="14">
        <v>1845.5858217426057</v>
      </c>
      <c r="O267" s="1">
        <v>0.22499999999999998</v>
      </c>
      <c r="P267" s="36">
        <v>2</v>
      </c>
      <c r="Q267" s="11">
        <f t="shared" si="99"/>
        <v>0</v>
      </c>
      <c r="R267" s="31">
        <f t="shared" si="100"/>
        <v>0</v>
      </c>
      <c r="S267" s="31">
        <f t="shared" si="101"/>
        <v>0</v>
      </c>
      <c r="T267" s="31">
        <f t="shared" si="102"/>
        <v>0</v>
      </c>
      <c r="U267" s="31">
        <f t="shared" si="103"/>
        <v>0</v>
      </c>
      <c r="V267" s="31">
        <f t="shared" si="104"/>
        <v>0</v>
      </c>
      <c r="W267" s="31">
        <f t="shared" si="105"/>
        <v>0</v>
      </c>
      <c r="X267" s="35">
        <f t="shared" si="106"/>
        <v>0</v>
      </c>
      <c r="Y267" s="35">
        <f t="shared" si="107"/>
        <v>0</v>
      </c>
      <c r="Z267" s="35">
        <f t="shared" si="108"/>
        <v>1</v>
      </c>
      <c r="AA267" s="36">
        <f t="shared" si="109"/>
        <v>1</v>
      </c>
      <c r="AB267" s="11">
        <f t="shared" si="110"/>
        <v>1</v>
      </c>
      <c r="AC267" s="36">
        <f t="shared" si="111"/>
        <v>0</v>
      </c>
      <c r="AD267" s="36">
        <f t="shared" si="112"/>
        <v>1</v>
      </c>
      <c r="AE267">
        <f t="shared" si="113"/>
        <v>0</v>
      </c>
      <c r="AF267">
        <f t="shared" si="114"/>
        <v>0</v>
      </c>
      <c r="AG267">
        <f t="shared" si="115"/>
        <v>0</v>
      </c>
      <c r="AH267">
        <f t="shared" si="116"/>
        <v>0</v>
      </c>
      <c r="AI267">
        <f t="shared" si="117"/>
        <v>0</v>
      </c>
      <c r="AJ267">
        <f>IF(N267&lt;1378,1,0)</f>
        <v>0</v>
      </c>
      <c r="AK267">
        <f>IF(N267&gt;2135,1,0)</f>
        <v>0</v>
      </c>
      <c r="AL267">
        <f t="shared" si="118"/>
        <v>0</v>
      </c>
      <c r="AM267" s="31">
        <f t="shared" si="120"/>
        <v>9</v>
      </c>
      <c r="AN267" s="5">
        <f t="shared" si="119"/>
        <v>0</v>
      </c>
      <c r="AS267" s="14"/>
      <c r="AT267" s="14"/>
    </row>
    <row r="268" spans="1:50" x14ac:dyDescent="0.25">
      <c r="A268" t="s">
        <v>259</v>
      </c>
      <c r="B268" s="13">
        <v>2.5976275002164689E-2</v>
      </c>
      <c r="C268" s="13">
        <v>0.84182225945040401</v>
      </c>
      <c r="D268" s="51">
        <v>1.9562809046448162E-2</v>
      </c>
      <c r="E268" s="51">
        <v>4.1625010132670434E-2</v>
      </c>
      <c r="F268" s="13">
        <f t="shared" si="98"/>
        <v>0.81503228944310846</v>
      </c>
      <c r="G268" s="13">
        <v>0.33688631050307388</v>
      </c>
      <c r="H268" s="13">
        <v>-1.6383575318936534E-2</v>
      </c>
      <c r="I268" s="13">
        <v>5.5769075711559653E-3</v>
      </c>
      <c r="J268" s="13">
        <v>1.0402874976357102E-2</v>
      </c>
      <c r="K268" s="13">
        <v>2.1133372963333244E-2</v>
      </c>
      <c r="L268" s="13">
        <v>0.63992973102588668</v>
      </c>
      <c r="M268" s="13">
        <v>4.8278129977619856E-2</v>
      </c>
      <c r="N268" s="14">
        <v>2072.1496021423104</v>
      </c>
      <c r="O268" s="1">
        <v>9.7500000000000003E-2</v>
      </c>
      <c r="P268" s="36">
        <v>2</v>
      </c>
      <c r="Q268" s="11">
        <f t="shared" si="99"/>
        <v>0</v>
      </c>
      <c r="R268" s="31">
        <f t="shared" si="100"/>
        <v>0</v>
      </c>
      <c r="S268" s="31">
        <f t="shared" si="101"/>
        <v>0</v>
      </c>
      <c r="T268" s="31">
        <f t="shared" si="102"/>
        <v>0</v>
      </c>
      <c r="U268" s="31">
        <f t="shared" si="103"/>
        <v>0</v>
      </c>
      <c r="V268" s="31">
        <f t="shared" si="104"/>
        <v>0</v>
      </c>
      <c r="W268" s="31">
        <f t="shared" si="105"/>
        <v>0</v>
      </c>
      <c r="X268" s="35">
        <f t="shared" si="106"/>
        <v>1</v>
      </c>
      <c r="Y268" s="35">
        <f t="shared" si="107"/>
        <v>0</v>
      </c>
      <c r="Z268" s="35">
        <f t="shared" si="108"/>
        <v>0</v>
      </c>
      <c r="AA268" s="36">
        <f t="shared" si="109"/>
        <v>1</v>
      </c>
      <c r="AB268" s="11">
        <f t="shared" si="110"/>
        <v>1</v>
      </c>
      <c r="AC268" s="36">
        <f t="shared" si="111"/>
        <v>0</v>
      </c>
      <c r="AD268" s="36">
        <f t="shared" si="112"/>
        <v>1</v>
      </c>
      <c r="AE268">
        <f t="shared" si="113"/>
        <v>0</v>
      </c>
      <c r="AF268">
        <f t="shared" si="114"/>
        <v>0</v>
      </c>
      <c r="AG268">
        <f t="shared" si="115"/>
        <v>0</v>
      </c>
      <c r="AH268">
        <f t="shared" si="116"/>
        <v>0</v>
      </c>
      <c r="AI268">
        <f t="shared" si="117"/>
        <v>0</v>
      </c>
      <c r="AJ268">
        <f>IF(N268&lt;1378,1,0)</f>
        <v>0</v>
      </c>
      <c r="AK268">
        <f>IF(N268&gt;2135,1,0)</f>
        <v>0</v>
      </c>
      <c r="AL268">
        <f t="shared" si="118"/>
        <v>0</v>
      </c>
      <c r="AM268" s="31">
        <f t="shared" si="120"/>
        <v>9</v>
      </c>
      <c r="AN268" s="5">
        <f t="shared" si="119"/>
        <v>0</v>
      </c>
      <c r="AS268" s="14"/>
      <c r="AT268" s="14"/>
    </row>
    <row r="269" spans="1:50" x14ac:dyDescent="0.25">
      <c r="A269" t="s">
        <v>260</v>
      </c>
      <c r="B269" s="13">
        <v>0</v>
      </c>
      <c r="C269" s="13">
        <v>0.55255016303682514</v>
      </c>
      <c r="D269" s="51">
        <v>6.1692466919661237E-2</v>
      </c>
      <c r="E269" s="51">
        <v>2.1528651078936534E-2</v>
      </c>
      <c r="F269" s="13">
        <f t="shared" si="98"/>
        <v>0.54488320331192897</v>
      </c>
      <c r="G269" s="13">
        <v>0.42280310523074627</v>
      </c>
      <c r="H269" s="13">
        <v>6.4694800726476922E-3</v>
      </c>
      <c r="I269" s="13">
        <v>-3.3655646726362738E-2</v>
      </c>
      <c r="J269" s="13">
        <v>-6.8647962874344798E-2</v>
      </c>
      <c r="K269" s="13">
        <v>2.0661996282982962E-2</v>
      </c>
      <c r="L269" s="13">
        <v>0.32359418633932696</v>
      </c>
      <c r="M269" s="13">
        <v>5.5136224936368591E-2</v>
      </c>
      <c r="N269" s="14">
        <v>2044.3762547191754</v>
      </c>
      <c r="O269" s="1">
        <v>0.28250000000000003</v>
      </c>
      <c r="P269" s="36">
        <v>3</v>
      </c>
      <c r="Q269" s="11">
        <f t="shared" si="99"/>
        <v>0</v>
      </c>
      <c r="R269" s="31">
        <f t="shared" si="100"/>
        <v>0</v>
      </c>
      <c r="S269" s="31">
        <f t="shared" si="101"/>
        <v>0</v>
      </c>
      <c r="T269" s="31">
        <f t="shared" si="102"/>
        <v>0</v>
      </c>
      <c r="U269" s="31">
        <f t="shared" si="103"/>
        <v>0</v>
      </c>
      <c r="V269" s="31">
        <f t="shared" si="104"/>
        <v>0</v>
      </c>
      <c r="W269" s="31">
        <f t="shared" si="105"/>
        <v>0</v>
      </c>
      <c r="X269" s="35">
        <f t="shared" si="106"/>
        <v>0</v>
      </c>
      <c r="Y269" s="35">
        <f t="shared" si="107"/>
        <v>1</v>
      </c>
      <c r="Z269" s="35">
        <f t="shared" si="108"/>
        <v>1</v>
      </c>
      <c r="AA269" s="36">
        <f t="shared" si="109"/>
        <v>2</v>
      </c>
      <c r="AB269" s="11">
        <f t="shared" si="110"/>
        <v>1</v>
      </c>
      <c r="AC269" s="36">
        <f t="shared" si="111"/>
        <v>0</v>
      </c>
      <c r="AD269" s="36">
        <f t="shared" si="112"/>
        <v>1</v>
      </c>
      <c r="AE269">
        <f t="shared" si="113"/>
        <v>0</v>
      </c>
      <c r="AF269">
        <f t="shared" si="114"/>
        <v>0</v>
      </c>
      <c r="AG269">
        <f t="shared" si="115"/>
        <v>0</v>
      </c>
      <c r="AH269">
        <f t="shared" si="116"/>
        <v>0</v>
      </c>
      <c r="AI269">
        <f t="shared" si="117"/>
        <v>0</v>
      </c>
      <c r="AJ269">
        <f>IF(N269&lt;1803,1,0)</f>
        <v>0</v>
      </c>
      <c r="AK269">
        <f>IF(N269&gt;2983,1,0)</f>
        <v>0</v>
      </c>
      <c r="AL269">
        <f t="shared" si="118"/>
        <v>1</v>
      </c>
      <c r="AM269" s="31">
        <f t="shared" si="120"/>
        <v>8</v>
      </c>
      <c r="AN269" s="5">
        <f t="shared" si="119"/>
        <v>0</v>
      </c>
      <c r="AR269" s="4"/>
      <c r="AS269" s="14"/>
      <c r="AT269" s="14"/>
      <c r="AU269" s="4"/>
      <c r="AV269" s="4"/>
      <c r="AW269" s="4"/>
      <c r="AX269" s="5"/>
    </row>
    <row r="270" spans="1:50" x14ac:dyDescent="0.25">
      <c r="A270" t="s">
        <v>261</v>
      </c>
      <c r="B270" s="13">
        <v>8.4403839910958581E-2</v>
      </c>
      <c r="C270" s="13">
        <v>0.23500730899468941</v>
      </c>
      <c r="D270" s="51">
        <v>2.5590733304960863E-2</v>
      </c>
      <c r="E270" s="51">
        <v>4.3141572451566343E-2</v>
      </c>
      <c r="F270" s="13">
        <f t="shared" si="98"/>
        <v>0.20787909627518827</v>
      </c>
      <c r="G270" s="13">
        <v>0.55643463339980526</v>
      </c>
      <c r="H270" s="13">
        <v>3.4675461499702256E-2</v>
      </c>
      <c r="I270" s="13">
        <v>-1.3415475603745687E-2</v>
      </c>
      <c r="J270" s="13">
        <v>-1.6829191569675998E-2</v>
      </c>
      <c r="K270" s="13">
        <v>1.0170142294099143E-2</v>
      </c>
      <c r="L270" s="13">
        <v>0.5873798290964275</v>
      </c>
      <c r="M270" s="13">
        <v>5.8494388718937133E-2</v>
      </c>
      <c r="N270" s="14">
        <v>1405.6001740111524</v>
      </c>
      <c r="O270" s="1">
        <v>0.23249999999999998</v>
      </c>
      <c r="P270" s="36">
        <v>2</v>
      </c>
      <c r="Q270" s="11">
        <f t="shared" si="99"/>
        <v>0</v>
      </c>
      <c r="R270" s="31">
        <f t="shared" si="100"/>
        <v>0</v>
      </c>
      <c r="S270" s="31">
        <f t="shared" si="101"/>
        <v>0</v>
      </c>
      <c r="T270" s="31">
        <f t="shared" si="102"/>
        <v>0</v>
      </c>
      <c r="U270" s="31">
        <f t="shared" si="103"/>
        <v>0</v>
      </c>
      <c r="V270" s="31">
        <f t="shared" si="104"/>
        <v>0</v>
      </c>
      <c r="W270" s="31">
        <f t="shared" si="105"/>
        <v>0</v>
      </c>
      <c r="X270" s="35">
        <f t="shared" si="106"/>
        <v>0</v>
      </c>
      <c r="Y270" s="35">
        <f t="shared" si="107"/>
        <v>1</v>
      </c>
      <c r="Z270" s="35">
        <f t="shared" si="108"/>
        <v>1</v>
      </c>
      <c r="AA270" s="36">
        <f t="shared" si="109"/>
        <v>2</v>
      </c>
      <c r="AB270" s="11">
        <f t="shared" si="110"/>
        <v>1</v>
      </c>
      <c r="AC270" s="36">
        <f t="shared" si="111"/>
        <v>0</v>
      </c>
      <c r="AD270" s="36">
        <f t="shared" si="112"/>
        <v>1</v>
      </c>
      <c r="AE270">
        <f t="shared" si="113"/>
        <v>0</v>
      </c>
      <c r="AF270">
        <f t="shared" si="114"/>
        <v>0</v>
      </c>
      <c r="AG270">
        <f t="shared" si="115"/>
        <v>0</v>
      </c>
      <c r="AH270">
        <f t="shared" si="116"/>
        <v>0</v>
      </c>
      <c r="AI270">
        <f t="shared" si="117"/>
        <v>0</v>
      </c>
      <c r="AJ270">
        <f>IF(N270&lt;1378,1,0)</f>
        <v>0</v>
      </c>
      <c r="AK270">
        <f>IF(N270&gt;2135,1,0)</f>
        <v>0</v>
      </c>
      <c r="AL270">
        <f t="shared" si="118"/>
        <v>0</v>
      </c>
      <c r="AM270" s="31">
        <f t="shared" si="120"/>
        <v>9</v>
      </c>
      <c r="AN270" s="5">
        <f t="shared" si="119"/>
        <v>0</v>
      </c>
      <c r="AS270" s="14"/>
      <c r="AT270" s="14"/>
    </row>
    <row r="271" spans="1:50" x14ac:dyDescent="0.25">
      <c r="A271" t="s">
        <v>262</v>
      </c>
      <c r="B271" s="13">
        <v>0</v>
      </c>
      <c r="C271" s="13">
        <v>-0.44975596315830907</v>
      </c>
      <c r="D271" s="51">
        <v>0.42387624970479415</v>
      </c>
      <c r="E271" s="51">
        <v>0.14295835629378886</v>
      </c>
      <c r="F271" s="13">
        <f t="shared" si="98"/>
        <v>-0.49896166259938596</v>
      </c>
      <c r="G271" s="13">
        <v>0.89208150066455649</v>
      </c>
      <c r="H271" s="13">
        <v>1.4704589414454019E-2</v>
      </c>
      <c r="I271" s="13">
        <v>-1.8486798128342245E-2</v>
      </c>
      <c r="J271" s="13">
        <v>5.0775407384082497E-3</v>
      </c>
      <c r="K271" s="13">
        <v>-6.3100251908997873E-2</v>
      </c>
      <c r="L271" s="13">
        <v>0.74581119851221556</v>
      </c>
      <c r="M271" s="13">
        <v>3.4143687252205582E-2</v>
      </c>
      <c r="N271" s="14">
        <v>1677.5440303347279</v>
      </c>
      <c r="O271" s="1">
        <v>0.22999999999999998</v>
      </c>
      <c r="P271" s="36">
        <v>1</v>
      </c>
      <c r="Q271" s="11">
        <f t="shared" si="99"/>
        <v>0</v>
      </c>
      <c r="R271" s="31">
        <f t="shared" si="100"/>
        <v>0</v>
      </c>
      <c r="S271" s="31">
        <f t="shared" si="101"/>
        <v>0</v>
      </c>
      <c r="T271" s="31">
        <f t="shared" si="102"/>
        <v>0</v>
      </c>
      <c r="U271" s="31">
        <f t="shared" si="103"/>
        <v>0</v>
      </c>
      <c r="V271" s="31">
        <f t="shared" si="104"/>
        <v>0</v>
      </c>
      <c r="W271" s="31">
        <f t="shared" si="105"/>
        <v>0</v>
      </c>
      <c r="X271" s="35">
        <f t="shared" si="106"/>
        <v>0</v>
      </c>
      <c r="Y271" s="35">
        <f t="shared" si="107"/>
        <v>1</v>
      </c>
      <c r="Z271" s="35">
        <f t="shared" si="108"/>
        <v>0</v>
      </c>
      <c r="AA271" s="36">
        <f t="shared" si="109"/>
        <v>1</v>
      </c>
      <c r="AB271" s="11">
        <f t="shared" si="110"/>
        <v>1</v>
      </c>
      <c r="AC271" s="36">
        <f t="shared" si="111"/>
        <v>0</v>
      </c>
      <c r="AD271" s="36">
        <f t="shared" si="112"/>
        <v>1</v>
      </c>
      <c r="AE271">
        <f t="shared" si="113"/>
        <v>0</v>
      </c>
      <c r="AF271">
        <f t="shared" si="114"/>
        <v>1</v>
      </c>
      <c r="AG271">
        <f t="shared" si="115"/>
        <v>0</v>
      </c>
      <c r="AH271">
        <f t="shared" si="116"/>
        <v>1</v>
      </c>
      <c r="AI271">
        <f t="shared" si="117"/>
        <v>0</v>
      </c>
      <c r="AJ271">
        <f>IF(N271&lt;1228,1,0)</f>
        <v>0</v>
      </c>
      <c r="AK271">
        <f>IF(N271&gt;1752,1,0)</f>
        <v>0</v>
      </c>
      <c r="AL271">
        <f t="shared" si="118"/>
        <v>0</v>
      </c>
      <c r="AM271" s="31">
        <f t="shared" si="120"/>
        <v>7</v>
      </c>
      <c r="AN271" s="5">
        <f t="shared" si="119"/>
        <v>0</v>
      </c>
      <c r="AS271" s="14"/>
      <c r="AT271" s="14"/>
    </row>
    <row r="272" spans="1:50" x14ac:dyDescent="0.25">
      <c r="A272" t="s">
        <v>263</v>
      </c>
      <c r="B272" s="13">
        <v>7.096602501552382E-2</v>
      </c>
      <c r="C272" s="13">
        <v>9.5645007373991505E-3</v>
      </c>
      <c r="D272" s="51">
        <v>2.7131951071397587E-2</v>
      </c>
      <c r="E272" s="51">
        <v>0.10950377374859027</v>
      </c>
      <c r="F272" s="13">
        <f t="shared" si="98"/>
        <v>-6.3832306758046325E-2</v>
      </c>
      <c r="G272" s="13">
        <v>0.78584227800940298</v>
      </c>
      <c r="H272" s="13">
        <v>1.504049363671423E-2</v>
      </c>
      <c r="I272" s="13">
        <v>2.9276348713842458E-2</v>
      </c>
      <c r="J272" s="13">
        <v>1.3880454584887654E-2</v>
      </c>
      <c r="K272" s="13">
        <v>6.4386874295133165E-2</v>
      </c>
      <c r="L272" s="13">
        <v>0.60606238643632193</v>
      </c>
      <c r="M272" s="13">
        <v>3.1212842199992725E-2</v>
      </c>
      <c r="N272" s="14">
        <v>1365.5816462723094</v>
      </c>
      <c r="O272" s="1">
        <v>0.26500000000000001</v>
      </c>
      <c r="P272" s="36">
        <v>1</v>
      </c>
      <c r="Q272" s="11">
        <f t="shared" si="99"/>
        <v>0</v>
      </c>
      <c r="R272" s="31">
        <f t="shared" si="100"/>
        <v>0</v>
      </c>
      <c r="S272" s="31">
        <f t="shared" si="101"/>
        <v>0</v>
      </c>
      <c r="T272" s="31">
        <f t="shared" si="102"/>
        <v>0</v>
      </c>
      <c r="U272" s="31">
        <f t="shared" si="103"/>
        <v>0</v>
      </c>
      <c r="V272" s="31">
        <f t="shared" si="104"/>
        <v>0</v>
      </c>
      <c r="W272" s="31">
        <f t="shared" si="105"/>
        <v>0</v>
      </c>
      <c r="X272" s="35">
        <f t="shared" si="106"/>
        <v>0</v>
      </c>
      <c r="Y272" s="35">
        <f t="shared" si="107"/>
        <v>0</v>
      </c>
      <c r="Z272" s="35">
        <f t="shared" si="108"/>
        <v>0</v>
      </c>
      <c r="AA272" s="36">
        <f t="shared" si="109"/>
        <v>0</v>
      </c>
      <c r="AB272" s="11">
        <f t="shared" si="110"/>
        <v>0</v>
      </c>
      <c r="AC272" s="36">
        <f t="shared" si="111"/>
        <v>0</v>
      </c>
      <c r="AD272" s="36">
        <f t="shared" si="112"/>
        <v>1</v>
      </c>
      <c r="AE272">
        <f t="shared" si="113"/>
        <v>0</v>
      </c>
      <c r="AF272">
        <f t="shared" si="114"/>
        <v>0</v>
      </c>
      <c r="AG272">
        <f t="shared" si="115"/>
        <v>1</v>
      </c>
      <c r="AH272">
        <f t="shared" si="116"/>
        <v>0</v>
      </c>
      <c r="AI272">
        <f t="shared" si="117"/>
        <v>0</v>
      </c>
      <c r="AJ272">
        <f>IF(N272&lt;1228,1,0)</f>
        <v>0</v>
      </c>
      <c r="AK272">
        <f>IF(N272&gt;1752,1,0)</f>
        <v>0</v>
      </c>
      <c r="AL272">
        <f t="shared" si="118"/>
        <v>1</v>
      </c>
      <c r="AM272" s="31">
        <f t="shared" si="120"/>
        <v>8</v>
      </c>
      <c r="AN272" s="5">
        <f t="shared" si="119"/>
        <v>0</v>
      </c>
      <c r="AS272" s="14"/>
      <c r="AT272" s="14"/>
    </row>
    <row r="273" spans="1:50" x14ac:dyDescent="0.25">
      <c r="A273" t="s">
        <v>264</v>
      </c>
      <c r="B273" s="13">
        <v>9.3171463444176317E-2</v>
      </c>
      <c r="C273" s="13">
        <v>0.31906830410611181</v>
      </c>
      <c r="D273" s="51">
        <v>4.1248815716558515E-2</v>
      </c>
      <c r="E273" s="51">
        <v>9.9032909672690864E-3</v>
      </c>
      <c r="F273" s="13">
        <f t="shared" si="98"/>
        <v>0.31708585831501046</v>
      </c>
      <c r="G273" s="13">
        <v>0.50619124374586555</v>
      </c>
      <c r="H273" s="13">
        <v>-2.414416002114817E-3</v>
      </c>
      <c r="I273" s="13">
        <v>-3.3112461225014225E-2</v>
      </c>
      <c r="J273" s="13">
        <v>-4.1963854775567112E-2</v>
      </c>
      <c r="K273" s="13">
        <v>2.8389285139700755E-2</v>
      </c>
      <c r="L273" s="13">
        <v>0.59431937668730439</v>
      </c>
      <c r="M273" s="13">
        <v>3.2441383410424095E-2</v>
      </c>
      <c r="N273" s="14">
        <v>2080.2499950399902</v>
      </c>
      <c r="O273" s="1">
        <v>0.30249999999999999</v>
      </c>
      <c r="P273" s="36">
        <v>3</v>
      </c>
      <c r="Q273" s="11">
        <f t="shared" si="99"/>
        <v>0</v>
      </c>
      <c r="R273" s="31">
        <f t="shared" si="100"/>
        <v>0</v>
      </c>
      <c r="S273" s="31">
        <f t="shared" si="101"/>
        <v>0</v>
      </c>
      <c r="T273" s="31">
        <f t="shared" si="102"/>
        <v>0</v>
      </c>
      <c r="U273" s="31">
        <f t="shared" si="103"/>
        <v>0</v>
      </c>
      <c r="V273" s="31">
        <f t="shared" si="104"/>
        <v>0</v>
      </c>
      <c r="W273" s="31">
        <f t="shared" si="105"/>
        <v>0</v>
      </c>
      <c r="X273" s="35">
        <f t="shared" si="106"/>
        <v>1</v>
      </c>
      <c r="Y273" s="35">
        <f t="shared" si="107"/>
        <v>1</v>
      </c>
      <c r="Z273" s="35">
        <f t="shared" si="108"/>
        <v>1</v>
      </c>
      <c r="AA273" s="36">
        <f t="shared" si="109"/>
        <v>3</v>
      </c>
      <c r="AB273" s="11">
        <f t="shared" si="110"/>
        <v>1</v>
      </c>
      <c r="AC273" s="36">
        <f t="shared" si="111"/>
        <v>0</v>
      </c>
      <c r="AD273" s="36">
        <f t="shared" si="112"/>
        <v>1</v>
      </c>
      <c r="AE273">
        <f t="shared" si="113"/>
        <v>0</v>
      </c>
      <c r="AF273">
        <f t="shared" si="114"/>
        <v>0</v>
      </c>
      <c r="AG273">
        <f t="shared" si="115"/>
        <v>0</v>
      </c>
      <c r="AH273">
        <f t="shared" si="116"/>
        <v>0</v>
      </c>
      <c r="AI273">
        <f t="shared" si="117"/>
        <v>0</v>
      </c>
      <c r="AJ273">
        <f>IF(N273&lt;1803,1,0)</f>
        <v>0</v>
      </c>
      <c r="AK273">
        <f>IF(N273&gt;2983,1,0)</f>
        <v>0</v>
      </c>
      <c r="AL273">
        <f t="shared" si="118"/>
        <v>1</v>
      </c>
      <c r="AM273" s="31">
        <f t="shared" si="120"/>
        <v>8</v>
      </c>
      <c r="AN273" s="5">
        <f t="shared" si="119"/>
        <v>0</v>
      </c>
      <c r="AR273" s="16"/>
      <c r="AS273" s="14"/>
      <c r="AT273" s="14"/>
      <c r="AU273" s="16"/>
      <c r="AV273" s="16"/>
      <c r="AW273" s="16"/>
      <c r="AX273" s="15"/>
    </row>
    <row r="274" spans="1:50" x14ac:dyDescent="0.25">
      <c r="A274" t="s">
        <v>265</v>
      </c>
      <c r="B274" s="13">
        <v>0</v>
      </c>
      <c r="C274" s="13">
        <v>-0.68973115910092553</v>
      </c>
      <c r="D274" s="51">
        <v>5.0800646393418539E-2</v>
      </c>
      <c r="E274" s="51">
        <v>5.0918172469516673E-2</v>
      </c>
      <c r="F274" s="13">
        <f t="shared" si="98"/>
        <v>-0.71927780226237703</v>
      </c>
      <c r="G274" s="13">
        <v>0.93335688213823154</v>
      </c>
      <c r="H274" s="13">
        <v>5.8101719001940368E-2</v>
      </c>
      <c r="I274" s="13">
        <v>4.5414298363371512E-2</v>
      </c>
      <c r="J274" s="13">
        <v>-3.3876891435287201E-2</v>
      </c>
      <c r="K274" s="13">
        <v>-1.2127221977376231E-2</v>
      </c>
      <c r="L274" s="13">
        <v>0.68685225316916243</v>
      </c>
      <c r="M274" s="13">
        <v>2.1316355142626722E-2</v>
      </c>
      <c r="N274" s="14">
        <v>1388.3354420432222</v>
      </c>
      <c r="O274" s="1">
        <v>0.30249999999999999</v>
      </c>
      <c r="P274" s="36">
        <v>1</v>
      </c>
      <c r="Q274" s="11">
        <f t="shared" si="99"/>
        <v>0</v>
      </c>
      <c r="R274" s="31">
        <f t="shared" si="100"/>
        <v>0</v>
      </c>
      <c r="S274" s="31">
        <f t="shared" si="101"/>
        <v>0</v>
      </c>
      <c r="T274" s="31">
        <f t="shared" si="102"/>
        <v>0</v>
      </c>
      <c r="U274" s="31">
        <f t="shared" si="103"/>
        <v>0</v>
      </c>
      <c r="V274" s="31">
        <f t="shared" si="104"/>
        <v>0</v>
      </c>
      <c r="W274" s="31">
        <f t="shared" si="105"/>
        <v>0</v>
      </c>
      <c r="X274" s="35">
        <f t="shared" si="106"/>
        <v>0</v>
      </c>
      <c r="Y274" s="35">
        <f t="shared" si="107"/>
        <v>0</v>
      </c>
      <c r="Z274" s="35">
        <f t="shared" si="108"/>
        <v>1</v>
      </c>
      <c r="AA274" s="36">
        <f t="shared" si="109"/>
        <v>1</v>
      </c>
      <c r="AB274" s="11">
        <f t="shared" si="110"/>
        <v>1</v>
      </c>
      <c r="AC274" s="36">
        <f t="shared" si="111"/>
        <v>0</v>
      </c>
      <c r="AD274" s="36">
        <f t="shared" si="112"/>
        <v>1</v>
      </c>
      <c r="AE274">
        <f t="shared" si="113"/>
        <v>0</v>
      </c>
      <c r="AF274">
        <f t="shared" si="114"/>
        <v>1</v>
      </c>
      <c r="AG274">
        <f t="shared" si="115"/>
        <v>0</v>
      </c>
      <c r="AH274">
        <f t="shared" si="116"/>
        <v>0</v>
      </c>
      <c r="AI274">
        <f t="shared" si="117"/>
        <v>0</v>
      </c>
      <c r="AJ274">
        <f>IF(N274&lt;1228,1,0)</f>
        <v>0</v>
      </c>
      <c r="AK274">
        <f>IF(N274&gt;1752,1,0)</f>
        <v>0</v>
      </c>
      <c r="AL274">
        <f t="shared" si="118"/>
        <v>1</v>
      </c>
      <c r="AM274" s="31">
        <f t="shared" si="120"/>
        <v>7</v>
      </c>
      <c r="AN274" s="5">
        <f t="shared" si="119"/>
        <v>0</v>
      </c>
      <c r="AS274" s="14"/>
      <c r="AT274" s="14"/>
    </row>
    <row r="275" spans="1:50" x14ac:dyDescent="0.25">
      <c r="A275" t="s">
        <v>266</v>
      </c>
      <c r="B275" s="13">
        <v>0</v>
      </c>
      <c r="C275" s="13">
        <v>0.48865696816360954</v>
      </c>
      <c r="D275" s="51">
        <v>0.58937381404174571</v>
      </c>
      <c r="E275" s="51">
        <v>3.1056293485135989E-2</v>
      </c>
      <c r="F275" s="13">
        <f t="shared" si="98"/>
        <v>0.53764242040902388</v>
      </c>
      <c r="G275" s="13">
        <v>0.30143640516132025</v>
      </c>
      <c r="H275" s="13">
        <v>6.5559956181006157E-2</v>
      </c>
      <c r="I275" s="13">
        <v>-8.7040328971322092E-2</v>
      </c>
      <c r="J275" s="13">
        <v>-0.18903647480497576</v>
      </c>
      <c r="K275" s="13">
        <v>1.4136622390891841E-2</v>
      </c>
      <c r="L275" s="13">
        <v>0.42121680083054369</v>
      </c>
      <c r="M275" s="13">
        <v>3.3450899491500978E-2</v>
      </c>
      <c r="N275" s="14">
        <v>1380.6023940932166</v>
      </c>
      <c r="O275" s="1">
        <v>0.38250000000000001</v>
      </c>
      <c r="P275" s="36">
        <v>2</v>
      </c>
      <c r="Q275" s="11">
        <f t="shared" si="99"/>
        <v>0</v>
      </c>
      <c r="R275" s="31">
        <f t="shared" si="100"/>
        <v>0</v>
      </c>
      <c r="S275" s="31">
        <f t="shared" si="101"/>
        <v>0</v>
      </c>
      <c r="T275" s="31">
        <f t="shared" si="102"/>
        <v>0</v>
      </c>
      <c r="U275" s="31">
        <f t="shared" si="103"/>
        <v>0</v>
      </c>
      <c r="V275" s="31">
        <f t="shared" si="104"/>
        <v>0</v>
      </c>
      <c r="W275" s="31">
        <f t="shared" si="105"/>
        <v>0</v>
      </c>
      <c r="X275" s="35">
        <f t="shared" si="106"/>
        <v>0</v>
      </c>
      <c r="Y275" s="35">
        <f t="shared" si="107"/>
        <v>1</v>
      </c>
      <c r="Z275" s="35">
        <f t="shared" si="108"/>
        <v>1</v>
      </c>
      <c r="AA275" s="36">
        <f t="shared" si="109"/>
        <v>2</v>
      </c>
      <c r="AB275" s="11">
        <f t="shared" si="110"/>
        <v>1</v>
      </c>
      <c r="AC275" s="36">
        <f t="shared" si="111"/>
        <v>0</v>
      </c>
      <c r="AD275" s="36">
        <f t="shared" si="112"/>
        <v>1</v>
      </c>
      <c r="AE275">
        <f t="shared" si="113"/>
        <v>0</v>
      </c>
      <c r="AF275">
        <f t="shared" si="114"/>
        <v>0</v>
      </c>
      <c r="AG275">
        <f t="shared" si="115"/>
        <v>0</v>
      </c>
      <c r="AH275">
        <f t="shared" si="116"/>
        <v>0</v>
      </c>
      <c r="AI275">
        <f t="shared" si="117"/>
        <v>0</v>
      </c>
      <c r="AJ275">
        <f>IF(N275&lt;1378,1,0)</f>
        <v>0</v>
      </c>
      <c r="AK275">
        <f>IF(N275&gt;2135,1,0)</f>
        <v>0</v>
      </c>
      <c r="AL275">
        <f t="shared" si="118"/>
        <v>1</v>
      </c>
      <c r="AM275" s="31">
        <f t="shared" si="120"/>
        <v>8</v>
      </c>
      <c r="AN275" s="5">
        <f t="shared" si="119"/>
        <v>0</v>
      </c>
      <c r="AS275" s="14"/>
      <c r="AT275" s="14"/>
    </row>
    <row r="276" spans="1:50" s="5" customFormat="1" x14ac:dyDescent="0.25">
      <c r="A276" s="11" t="s">
        <v>267</v>
      </c>
      <c r="B276" s="13">
        <v>0</v>
      </c>
      <c r="C276" s="13">
        <v>-0.18555231401670866</v>
      </c>
      <c r="D276" s="51">
        <v>4.2517570613976929E-2</v>
      </c>
      <c r="E276" s="51">
        <v>-3.0997215223445168E-3</v>
      </c>
      <c r="F276" s="13">
        <f t="shared" si="98"/>
        <v>-0.17828040047739027</v>
      </c>
      <c r="G276" s="13">
        <v>0.84851368105411873</v>
      </c>
      <c r="H276" s="13">
        <v>-7.7606470599122693E-2</v>
      </c>
      <c r="I276" s="13">
        <v>5.8577840938631911E-3</v>
      </c>
      <c r="J276" s="13">
        <v>-3.2886885028510809E-2</v>
      </c>
      <c r="K276" s="13">
        <v>2.265117358440525E-2</v>
      </c>
      <c r="L276" s="13">
        <v>0.54287140993977123</v>
      </c>
      <c r="M276" s="13">
        <v>3.1456024622712735E-2</v>
      </c>
      <c r="N276" s="14">
        <v>1611.5441652879222</v>
      </c>
      <c r="O276" s="1">
        <v>0.27500000000000002</v>
      </c>
      <c r="P276" s="36">
        <v>2</v>
      </c>
      <c r="Q276" s="11">
        <f t="shared" si="99"/>
        <v>0</v>
      </c>
      <c r="R276" s="31">
        <f t="shared" si="100"/>
        <v>0</v>
      </c>
      <c r="S276" s="31">
        <f t="shared" si="101"/>
        <v>0</v>
      </c>
      <c r="T276" s="31">
        <f t="shared" si="102"/>
        <v>0</v>
      </c>
      <c r="U276" s="31">
        <f t="shared" si="103"/>
        <v>0</v>
      </c>
      <c r="V276" s="31">
        <f t="shared" si="104"/>
        <v>0</v>
      </c>
      <c r="W276" s="31">
        <f t="shared" si="105"/>
        <v>0</v>
      </c>
      <c r="X276" s="35">
        <f t="shared" si="106"/>
        <v>1</v>
      </c>
      <c r="Y276" s="35">
        <f t="shared" si="107"/>
        <v>0</v>
      </c>
      <c r="Z276" s="35">
        <f t="shared" si="108"/>
        <v>1</v>
      </c>
      <c r="AA276" s="36">
        <f t="shared" si="109"/>
        <v>2</v>
      </c>
      <c r="AB276" s="11">
        <f t="shared" si="110"/>
        <v>1</v>
      </c>
      <c r="AC276" s="36">
        <f t="shared" si="111"/>
        <v>0</v>
      </c>
      <c r="AD276" s="36">
        <f t="shared" si="112"/>
        <v>1</v>
      </c>
      <c r="AE276">
        <f t="shared" si="113"/>
        <v>0</v>
      </c>
      <c r="AF276">
        <f t="shared" si="114"/>
        <v>0</v>
      </c>
      <c r="AG276">
        <f t="shared" si="115"/>
        <v>0</v>
      </c>
      <c r="AH276">
        <f t="shared" si="116"/>
        <v>0</v>
      </c>
      <c r="AI276">
        <f t="shared" si="117"/>
        <v>0</v>
      </c>
      <c r="AJ276">
        <f>IF(N276&lt;1378,1,0)</f>
        <v>0</v>
      </c>
      <c r="AK276">
        <f>IF(N276&gt;2135,1,0)</f>
        <v>0</v>
      </c>
      <c r="AL276">
        <f t="shared" si="118"/>
        <v>1</v>
      </c>
      <c r="AM276" s="31">
        <f t="shared" si="120"/>
        <v>8</v>
      </c>
      <c r="AN276" s="5">
        <f t="shared" si="119"/>
        <v>0</v>
      </c>
      <c r="AR276" s="1"/>
      <c r="AS276" s="14"/>
      <c r="AT276" s="14"/>
      <c r="AU276" s="1"/>
      <c r="AV276" s="1"/>
      <c r="AW276" s="1"/>
      <c r="AX276"/>
    </row>
    <row r="277" spans="1:50" x14ac:dyDescent="0.25">
      <c r="A277" t="s">
        <v>268</v>
      </c>
      <c r="B277" s="13">
        <v>3.9069141399829983E-2</v>
      </c>
      <c r="C277" s="13">
        <v>0.43870321334001289</v>
      </c>
      <c r="D277" s="51">
        <v>8.9084504242308585E-2</v>
      </c>
      <c r="E277" s="51">
        <v>0.1446440357196816</v>
      </c>
      <c r="F277" s="13">
        <f t="shared" si="98"/>
        <v>0.34814252884531283</v>
      </c>
      <c r="G277" s="13">
        <v>0.42648058940209693</v>
      </c>
      <c r="H277" s="13">
        <v>-1.5823796432453168E-2</v>
      </c>
      <c r="I277" s="13">
        <v>3.2573832632148956E-3</v>
      </c>
      <c r="J277" s="13">
        <v>-4.4681409384765856E-2</v>
      </c>
      <c r="K277" s="13">
        <v>4.148874416533473E-3</v>
      </c>
      <c r="L277" s="13">
        <v>0.54130840918770973</v>
      </c>
      <c r="M277" s="13">
        <v>4.1499908726630098E-2</v>
      </c>
      <c r="N277" s="14">
        <v>1743.2623670261378</v>
      </c>
      <c r="O277" s="1">
        <v>0.245</v>
      </c>
      <c r="P277" s="36">
        <v>2</v>
      </c>
      <c r="Q277" s="11">
        <f t="shared" si="99"/>
        <v>0</v>
      </c>
      <c r="R277" s="31">
        <f t="shared" si="100"/>
        <v>0</v>
      </c>
      <c r="S277" s="31">
        <f t="shared" si="101"/>
        <v>0</v>
      </c>
      <c r="T277" s="31">
        <f t="shared" si="102"/>
        <v>0</v>
      </c>
      <c r="U277" s="31">
        <f t="shared" si="103"/>
        <v>0</v>
      </c>
      <c r="V277" s="31">
        <f t="shared" si="104"/>
        <v>0</v>
      </c>
      <c r="W277" s="31">
        <f t="shared" si="105"/>
        <v>0</v>
      </c>
      <c r="X277" s="35">
        <f t="shared" si="106"/>
        <v>1</v>
      </c>
      <c r="Y277" s="35">
        <f t="shared" si="107"/>
        <v>0</v>
      </c>
      <c r="Z277" s="35">
        <f t="shared" si="108"/>
        <v>1</v>
      </c>
      <c r="AA277" s="36">
        <f t="shared" si="109"/>
        <v>2</v>
      </c>
      <c r="AB277" s="11">
        <f t="shared" si="110"/>
        <v>1</v>
      </c>
      <c r="AC277" s="36">
        <f t="shared" si="111"/>
        <v>0</v>
      </c>
      <c r="AD277" s="36">
        <f t="shared" si="112"/>
        <v>1</v>
      </c>
      <c r="AE277">
        <f t="shared" si="113"/>
        <v>0</v>
      </c>
      <c r="AF277">
        <f t="shared" si="114"/>
        <v>0</v>
      </c>
      <c r="AG277">
        <f t="shared" si="115"/>
        <v>0</v>
      </c>
      <c r="AH277">
        <f t="shared" si="116"/>
        <v>0</v>
      </c>
      <c r="AI277">
        <f t="shared" si="117"/>
        <v>0</v>
      </c>
      <c r="AJ277">
        <f>IF(N277&lt;1378,1,0)</f>
        <v>0</v>
      </c>
      <c r="AK277">
        <f>IF(N277&gt;2135,1,0)</f>
        <v>0</v>
      </c>
      <c r="AL277">
        <f t="shared" si="118"/>
        <v>0</v>
      </c>
      <c r="AM277" s="31">
        <f t="shared" si="120"/>
        <v>9</v>
      </c>
      <c r="AN277" s="5">
        <f t="shared" si="119"/>
        <v>0</v>
      </c>
      <c r="AS277" s="14"/>
      <c r="AT277" s="14"/>
    </row>
    <row r="278" spans="1:50" x14ac:dyDescent="0.25">
      <c r="A278" t="s">
        <v>269</v>
      </c>
      <c r="B278" s="13">
        <v>9.9589994660864128E-2</v>
      </c>
      <c r="C278" s="13">
        <v>0.75988685948845314</v>
      </c>
      <c r="D278" s="51">
        <v>0.12423035132198479</v>
      </c>
      <c r="E278" s="51">
        <v>-6.0192131905279318E-3</v>
      </c>
      <c r="F278" s="13">
        <f t="shared" si="98"/>
        <v>0.77900795088046082</v>
      </c>
      <c r="G278" s="13">
        <v>0.37200680991668933</v>
      </c>
      <c r="H278" s="13">
        <v>1.0651387780021603E-2</v>
      </c>
      <c r="I278" s="13">
        <v>9.6788535859639521E-3</v>
      </c>
      <c r="J278" s="13">
        <v>-1.2176402614649627E-2</v>
      </c>
      <c r="K278" s="13">
        <v>5.5255169797002464E-2</v>
      </c>
      <c r="L278" s="13">
        <v>0.71806187958489609</v>
      </c>
      <c r="M278" s="13">
        <v>3.2402506695029303E-2</v>
      </c>
      <c r="N278" s="14">
        <v>1470.6047240565094</v>
      </c>
      <c r="O278" s="1">
        <v>0.19750000000000001</v>
      </c>
      <c r="P278" s="36">
        <v>2</v>
      </c>
      <c r="Q278" s="11">
        <f t="shared" si="99"/>
        <v>0</v>
      </c>
      <c r="R278" s="31">
        <f t="shared" si="100"/>
        <v>0</v>
      </c>
      <c r="S278" s="31">
        <f t="shared" si="101"/>
        <v>0</v>
      </c>
      <c r="T278" s="31">
        <f t="shared" si="102"/>
        <v>0</v>
      </c>
      <c r="U278" s="31">
        <f t="shared" si="103"/>
        <v>0</v>
      </c>
      <c r="V278" s="31">
        <f t="shared" si="104"/>
        <v>0</v>
      </c>
      <c r="W278" s="31">
        <f t="shared" si="105"/>
        <v>0</v>
      </c>
      <c r="X278" s="35">
        <f t="shared" si="106"/>
        <v>0</v>
      </c>
      <c r="Y278" s="35">
        <f t="shared" si="107"/>
        <v>0</v>
      </c>
      <c r="Z278" s="35">
        <f t="shared" si="108"/>
        <v>1</v>
      </c>
      <c r="AA278" s="36">
        <f t="shared" si="109"/>
        <v>1</v>
      </c>
      <c r="AB278" s="11">
        <f t="shared" si="110"/>
        <v>1</v>
      </c>
      <c r="AC278" s="36">
        <f t="shared" si="111"/>
        <v>0</v>
      </c>
      <c r="AD278" s="36">
        <f t="shared" si="112"/>
        <v>1</v>
      </c>
      <c r="AE278">
        <f t="shared" si="113"/>
        <v>0</v>
      </c>
      <c r="AF278">
        <f t="shared" si="114"/>
        <v>0</v>
      </c>
      <c r="AG278">
        <f t="shared" si="115"/>
        <v>1</v>
      </c>
      <c r="AH278">
        <f t="shared" si="116"/>
        <v>1</v>
      </c>
      <c r="AI278">
        <f t="shared" si="117"/>
        <v>0</v>
      </c>
      <c r="AJ278">
        <f>IF(N278&lt;1378,1,0)</f>
        <v>0</v>
      </c>
      <c r="AK278">
        <f>IF(N278&gt;2135,1,0)</f>
        <v>0</v>
      </c>
      <c r="AL278">
        <f t="shared" si="118"/>
        <v>0</v>
      </c>
      <c r="AM278" s="31">
        <f t="shared" si="120"/>
        <v>7</v>
      </c>
      <c r="AN278" s="5">
        <f t="shared" si="119"/>
        <v>0</v>
      </c>
      <c r="AS278" s="14"/>
      <c r="AT278" s="14"/>
    </row>
    <row r="279" spans="1:50" x14ac:dyDescent="0.25">
      <c r="A279" t="s">
        <v>270</v>
      </c>
      <c r="B279" s="13">
        <v>0.10410932023699859</v>
      </c>
      <c r="C279" s="13">
        <v>0.67429176042799877</v>
      </c>
      <c r="D279" s="51">
        <v>2.2979598527636619E-2</v>
      </c>
      <c r="E279" s="51">
        <v>-1.7510394468205595E-3</v>
      </c>
      <c r="F279" s="13">
        <f t="shared" si="98"/>
        <v>0.67827503986408955</v>
      </c>
      <c r="G279" s="13">
        <v>0.37983549637252606</v>
      </c>
      <c r="H279" s="13">
        <v>1.7096534066275655E-2</v>
      </c>
      <c r="I279" s="13">
        <v>-1.7633692582014422E-2</v>
      </c>
      <c r="J279" s="13">
        <v>2.0133228022592136E-2</v>
      </c>
      <c r="K279" s="13">
        <v>4.7699059654560901E-2</v>
      </c>
      <c r="L279" s="13">
        <v>0.62862801575965299</v>
      </c>
      <c r="M279" s="13">
        <v>4.4161972137868093E-2</v>
      </c>
      <c r="N279" s="14">
        <v>1348.4890601894192</v>
      </c>
      <c r="O279" s="1">
        <v>0.19500000000000001</v>
      </c>
      <c r="P279" s="36">
        <v>1</v>
      </c>
      <c r="Q279" s="11">
        <f t="shared" si="99"/>
        <v>0</v>
      </c>
      <c r="R279" s="31">
        <f t="shared" si="100"/>
        <v>0</v>
      </c>
      <c r="S279" s="31">
        <f t="shared" si="101"/>
        <v>0</v>
      </c>
      <c r="T279" s="31">
        <f t="shared" si="102"/>
        <v>0</v>
      </c>
      <c r="U279" s="31">
        <f t="shared" si="103"/>
        <v>0</v>
      </c>
      <c r="V279" s="31">
        <f t="shared" si="104"/>
        <v>0</v>
      </c>
      <c r="W279" s="31">
        <f t="shared" si="105"/>
        <v>0</v>
      </c>
      <c r="X279" s="35">
        <f t="shared" si="106"/>
        <v>0</v>
      </c>
      <c r="Y279" s="35">
        <f t="shared" si="107"/>
        <v>1</v>
      </c>
      <c r="Z279" s="35">
        <f t="shared" si="108"/>
        <v>0</v>
      </c>
      <c r="AA279" s="36">
        <f t="shared" si="109"/>
        <v>1</v>
      </c>
      <c r="AB279" s="11">
        <f t="shared" si="110"/>
        <v>1</v>
      </c>
      <c r="AC279" s="36">
        <f t="shared" si="111"/>
        <v>0</v>
      </c>
      <c r="AD279" s="36">
        <f t="shared" si="112"/>
        <v>1</v>
      </c>
      <c r="AE279">
        <f t="shared" si="113"/>
        <v>0</v>
      </c>
      <c r="AF279">
        <f t="shared" si="114"/>
        <v>0</v>
      </c>
      <c r="AG279">
        <f t="shared" si="115"/>
        <v>0</v>
      </c>
      <c r="AH279">
        <f t="shared" si="116"/>
        <v>0</v>
      </c>
      <c r="AI279">
        <f t="shared" si="117"/>
        <v>0</v>
      </c>
      <c r="AJ279">
        <f>IF(N279&lt;1228,1,0)</f>
        <v>0</v>
      </c>
      <c r="AK279">
        <f>IF(N279&gt;1752,1,0)</f>
        <v>0</v>
      </c>
      <c r="AL279">
        <f t="shared" si="118"/>
        <v>0</v>
      </c>
      <c r="AM279" s="31">
        <f t="shared" si="120"/>
        <v>9</v>
      </c>
      <c r="AN279" s="5">
        <f t="shared" si="119"/>
        <v>0</v>
      </c>
      <c r="AS279" s="14"/>
      <c r="AT279" s="14"/>
    </row>
    <row r="280" spans="1:50" x14ac:dyDescent="0.25">
      <c r="A280" t="s">
        <v>271</v>
      </c>
      <c r="B280" s="13">
        <v>9.4934338762694553E-2</v>
      </c>
      <c r="C280" s="13">
        <v>0.49748912694043007</v>
      </c>
      <c r="D280" s="51">
        <v>0.12269836636206087</v>
      </c>
      <c r="E280" s="51">
        <v>9.389445834241731E-3</v>
      </c>
      <c r="F280" s="13">
        <f t="shared" si="98"/>
        <v>0.50564031881990823</v>
      </c>
      <c r="G280" s="13">
        <v>0.2702944913694601</v>
      </c>
      <c r="H280" s="13">
        <v>-1.8566849278565438E-2</v>
      </c>
      <c r="I280" s="13">
        <v>-3.1865360748136382E-2</v>
      </c>
      <c r="J280" s="13">
        <v>2.4776164627544593E-2</v>
      </c>
      <c r="K280" s="13">
        <v>-2.1726719458434796E-2</v>
      </c>
      <c r="L280" s="13">
        <v>0.60152173825119415</v>
      </c>
      <c r="M280" s="13">
        <v>1.2695391769289093E-3</v>
      </c>
      <c r="N280" s="14">
        <v>1834.5407553781642</v>
      </c>
      <c r="O280" s="1">
        <v>0.185</v>
      </c>
      <c r="P280" s="36">
        <v>2</v>
      </c>
      <c r="Q280" s="11">
        <f t="shared" si="99"/>
        <v>0</v>
      </c>
      <c r="R280" s="31">
        <f t="shared" si="100"/>
        <v>0</v>
      </c>
      <c r="S280" s="31">
        <f t="shared" si="101"/>
        <v>0</v>
      </c>
      <c r="T280" s="31">
        <f t="shared" si="102"/>
        <v>0</v>
      </c>
      <c r="U280" s="31">
        <f t="shared" si="103"/>
        <v>0</v>
      </c>
      <c r="V280" s="31">
        <f t="shared" si="104"/>
        <v>0</v>
      </c>
      <c r="W280" s="31">
        <f t="shared" si="105"/>
        <v>0</v>
      </c>
      <c r="X280" s="35">
        <f t="shared" si="106"/>
        <v>1</v>
      </c>
      <c r="Y280" s="35">
        <f t="shared" si="107"/>
        <v>1</v>
      </c>
      <c r="Z280" s="35">
        <f t="shared" si="108"/>
        <v>0</v>
      </c>
      <c r="AA280" s="36">
        <f t="shared" si="109"/>
        <v>2</v>
      </c>
      <c r="AB280" s="11">
        <f t="shared" si="110"/>
        <v>1</v>
      </c>
      <c r="AC280" s="36">
        <f t="shared" si="111"/>
        <v>0</v>
      </c>
      <c r="AD280" s="36">
        <f t="shared" si="112"/>
        <v>1</v>
      </c>
      <c r="AE280">
        <f t="shared" si="113"/>
        <v>0</v>
      </c>
      <c r="AF280">
        <f t="shared" si="114"/>
        <v>1</v>
      </c>
      <c r="AG280">
        <f t="shared" si="115"/>
        <v>0</v>
      </c>
      <c r="AH280">
        <f t="shared" si="116"/>
        <v>0</v>
      </c>
      <c r="AI280">
        <f t="shared" si="117"/>
        <v>0</v>
      </c>
      <c r="AJ280">
        <f>IF(N280&lt;1378,1,0)</f>
        <v>0</v>
      </c>
      <c r="AK280">
        <f>IF(N280&gt;2135,1,0)</f>
        <v>0</v>
      </c>
      <c r="AL280">
        <f t="shared" si="118"/>
        <v>0</v>
      </c>
      <c r="AM280" s="31">
        <f t="shared" si="120"/>
        <v>8</v>
      </c>
      <c r="AN280" s="5">
        <f t="shared" si="119"/>
        <v>0</v>
      </c>
      <c r="AS280" s="14"/>
      <c r="AT280" s="14"/>
    </row>
    <row r="281" spans="1:50" s="15" customFormat="1" x14ac:dyDescent="0.25">
      <c r="A281" s="11" t="s">
        <v>272</v>
      </c>
      <c r="B281" s="13">
        <v>2.0870876074299972E-2</v>
      </c>
      <c r="C281" s="13">
        <v>0.98972611613505035</v>
      </c>
      <c r="D281" s="51">
        <v>1.0526520353431969E-2</v>
      </c>
      <c r="E281" s="51">
        <v>7.2111522815018272E-2</v>
      </c>
      <c r="F281" s="13">
        <f t="shared" si="98"/>
        <v>0.94051123260694947</v>
      </c>
      <c r="G281" s="13">
        <v>0.24395273080121985</v>
      </c>
      <c r="H281" s="13">
        <v>4.1100030220610456E-2</v>
      </c>
      <c r="I281" s="13">
        <v>3.9770658900618858E-2</v>
      </c>
      <c r="J281" s="13">
        <v>2.3974554971108751E-2</v>
      </c>
      <c r="K281" s="13">
        <v>-1.0073070245899516E-2</v>
      </c>
      <c r="L281" s="13">
        <v>0.35465430191815378</v>
      </c>
      <c r="M281" s="13">
        <v>5.9101920716831492E-2</v>
      </c>
      <c r="N281" s="14">
        <v>1593.5619217487142</v>
      </c>
      <c r="O281" s="1">
        <v>0.11499999999999999</v>
      </c>
      <c r="P281" s="36">
        <v>2</v>
      </c>
      <c r="Q281" s="11">
        <f t="shared" si="99"/>
        <v>0</v>
      </c>
      <c r="R281" s="31">
        <f t="shared" si="100"/>
        <v>0</v>
      </c>
      <c r="S281" s="31">
        <f t="shared" si="101"/>
        <v>0</v>
      </c>
      <c r="T281" s="31">
        <f t="shared" si="102"/>
        <v>0.5</v>
      </c>
      <c r="U281" s="31">
        <f t="shared" si="103"/>
        <v>0</v>
      </c>
      <c r="V281" s="31">
        <f t="shared" si="104"/>
        <v>0</v>
      </c>
      <c r="W281" s="31">
        <f t="shared" si="105"/>
        <v>0</v>
      </c>
      <c r="X281" s="35">
        <f t="shared" si="106"/>
        <v>0</v>
      </c>
      <c r="Y281" s="35">
        <f t="shared" si="107"/>
        <v>0</v>
      </c>
      <c r="Z281" s="35">
        <f t="shared" si="108"/>
        <v>0</v>
      </c>
      <c r="AA281" s="36">
        <f t="shared" si="109"/>
        <v>0</v>
      </c>
      <c r="AB281" s="11">
        <f t="shared" si="110"/>
        <v>0</v>
      </c>
      <c r="AC281" s="36">
        <f t="shared" si="111"/>
        <v>0</v>
      </c>
      <c r="AD281" s="36">
        <f t="shared" si="112"/>
        <v>0</v>
      </c>
      <c r="AE281">
        <f t="shared" si="113"/>
        <v>0</v>
      </c>
      <c r="AF281">
        <f t="shared" si="114"/>
        <v>1</v>
      </c>
      <c r="AG281">
        <f t="shared" si="115"/>
        <v>0</v>
      </c>
      <c r="AH281">
        <f t="shared" si="116"/>
        <v>0</v>
      </c>
      <c r="AI281">
        <f t="shared" si="117"/>
        <v>0</v>
      </c>
      <c r="AJ281">
        <f>IF(N281&lt;1378,1,0)</f>
        <v>0</v>
      </c>
      <c r="AK281">
        <f>IF(N281&gt;2135,1,0)</f>
        <v>0</v>
      </c>
      <c r="AL281">
        <f t="shared" si="118"/>
        <v>0</v>
      </c>
      <c r="AM281" s="31">
        <f t="shared" si="120"/>
        <v>8.5</v>
      </c>
      <c r="AN281" s="5">
        <f t="shared" si="119"/>
        <v>0</v>
      </c>
      <c r="AR281" s="1"/>
      <c r="AS281" s="14"/>
      <c r="AT281" s="14"/>
      <c r="AU281" s="1"/>
      <c r="AV281" s="1"/>
      <c r="AW281" s="1"/>
      <c r="AX281"/>
    </row>
    <row r="282" spans="1:50" x14ac:dyDescent="0.25">
      <c r="A282" t="s">
        <v>273</v>
      </c>
      <c r="B282" s="13">
        <v>0.12817226352217381</v>
      </c>
      <c r="C282" s="13">
        <v>0.50945301027900147</v>
      </c>
      <c r="D282" s="51">
        <v>3.8408590308370044E-2</v>
      </c>
      <c r="E282" s="51">
        <v>0.2218245227606461</v>
      </c>
      <c r="F282" s="13">
        <f t="shared" si="98"/>
        <v>0.35878487518355362</v>
      </c>
      <c r="G282" s="13">
        <v>0.41995642143040246</v>
      </c>
      <c r="H282" s="13">
        <v>-2.5868725868725868E-2</v>
      </c>
      <c r="I282" s="13">
        <v>-2.1099584022452763E-2</v>
      </c>
      <c r="J282" s="13">
        <v>-1.1013215859030838E-2</v>
      </c>
      <c r="K282" s="13">
        <v>-3.4760462555066081E-3</v>
      </c>
      <c r="L282" s="13">
        <v>0.7274448892320543</v>
      </c>
      <c r="M282" s="13">
        <v>6.2925576869451549E-2</v>
      </c>
      <c r="N282" s="14">
        <v>3374.5796942519364</v>
      </c>
      <c r="O282" s="1">
        <v>0.11499999999999999</v>
      </c>
      <c r="P282" s="36">
        <v>1</v>
      </c>
      <c r="Q282" s="11">
        <f t="shared" si="99"/>
        <v>0</v>
      </c>
      <c r="R282" s="31">
        <f t="shared" si="100"/>
        <v>0</v>
      </c>
      <c r="S282" s="31">
        <f t="shared" si="101"/>
        <v>0</v>
      </c>
      <c r="T282" s="31">
        <f t="shared" si="102"/>
        <v>0</v>
      </c>
      <c r="U282" s="31">
        <f t="shared" si="103"/>
        <v>0</v>
      </c>
      <c r="V282" s="31">
        <f t="shared" si="104"/>
        <v>0</v>
      </c>
      <c r="W282" s="31">
        <f t="shared" si="105"/>
        <v>0</v>
      </c>
      <c r="X282" s="35">
        <f t="shared" si="106"/>
        <v>1</v>
      </c>
      <c r="Y282" s="35">
        <f t="shared" si="107"/>
        <v>1</v>
      </c>
      <c r="Z282" s="35">
        <f t="shared" si="108"/>
        <v>1</v>
      </c>
      <c r="AA282" s="36">
        <f t="shared" si="109"/>
        <v>3</v>
      </c>
      <c r="AB282" s="11">
        <f t="shared" si="110"/>
        <v>1</v>
      </c>
      <c r="AC282" s="36">
        <f t="shared" si="111"/>
        <v>0</v>
      </c>
      <c r="AD282" s="36">
        <f t="shared" si="112"/>
        <v>1</v>
      </c>
      <c r="AE282">
        <f t="shared" si="113"/>
        <v>0</v>
      </c>
      <c r="AF282">
        <f t="shared" si="114"/>
        <v>1</v>
      </c>
      <c r="AG282">
        <f t="shared" si="115"/>
        <v>0</v>
      </c>
      <c r="AH282">
        <f t="shared" si="116"/>
        <v>1</v>
      </c>
      <c r="AI282">
        <f t="shared" si="117"/>
        <v>0</v>
      </c>
      <c r="AJ282">
        <f>IF(N282&lt;1228,1,0)</f>
        <v>0</v>
      </c>
      <c r="AK282">
        <f>IF(N282&gt;1752,1,0)</f>
        <v>1</v>
      </c>
      <c r="AL282">
        <f t="shared" si="118"/>
        <v>0</v>
      </c>
      <c r="AM282" s="31">
        <f t="shared" si="120"/>
        <v>6</v>
      </c>
      <c r="AN282" s="5">
        <f t="shared" si="119"/>
        <v>0</v>
      </c>
      <c r="AS282" s="14"/>
      <c r="AT282" s="14"/>
    </row>
    <row r="283" spans="1:50" x14ac:dyDescent="0.25">
      <c r="A283" t="s">
        <v>274</v>
      </c>
      <c r="B283" s="13">
        <v>0.11965062018904798</v>
      </c>
      <c r="C283" s="13">
        <v>0.37233065020031608</v>
      </c>
      <c r="D283" s="51">
        <v>0.14174660932848165</v>
      </c>
      <c r="E283" s="51">
        <v>3.2510015804756126E-2</v>
      </c>
      <c r="F283" s="13">
        <f t="shared" si="98"/>
        <v>0.3665832322564046</v>
      </c>
      <c r="G283" s="13">
        <v>0.42382908573631661</v>
      </c>
      <c r="H283" s="13">
        <v>-1.1804243508502064E-2</v>
      </c>
      <c r="I283" s="13">
        <v>2.0300216751318302E-2</v>
      </c>
      <c r="J283" s="13">
        <v>3.2859190649465214E-2</v>
      </c>
      <c r="K283" s="13">
        <v>3.1269526224868602E-2</v>
      </c>
      <c r="L283" s="13">
        <v>0.59563796919534984</v>
      </c>
      <c r="M283" s="13">
        <v>4.2020653035321542E-2</v>
      </c>
      <c r="N283" s="14">
        <v>3397.646375147232</v>
      </c>
      <c r="O283" s="1">
        <v>6.7500000000000004E-2</v>
      </c>
      <c r="P283" s="36">
        <v>2</v>
      </c>
      <c r="Q283" s="11">
        <f t="shared" si="99"/>
        <v>0</v>
      </c>
      <c r="R283" s="31">
        <f t="shared" si="100"/>
        <v>0</v>
      </c>
      <c r="S283" s="31">
        <f t="shared" si="101"/>
        <v>0</v>
      </c>
      <c r="T283" s="31">
        <f t="shared" si="102"/>
        <v>0</v>
      </c>
      <c r="U283" s="31">
        <f t="shared" si="103"/>
        <v>0</v>
      </c>
      <c r="V283" s="31">
        <f t="shared" si="104"/>
        <v>0</v>
      </c>
      <c r="W283" s="31">
        <f t="shared" si="105"/>
        <v>0</v>
      </c>
      <c r="X283" s="35">
        <f t="shared" si="106"/>
        <v>1</v>
      </c>
      <c r="Y283" s="35">
        <f t="shared" si="107"/>
        <v>0</v>
      </c>
      <c r="Z283" s="35">
        <f t="shared" si="108"/>
        <v>0</v>
      </c>
      <c r="AA283" s="36">
        <f t="shared" si="109"/>
        <v>1</v>
      </c>
      <c r="AB283" s="11">
        <f t="shared" si="110"/>
        <v>1</v>
      </c>
      <c r="AC283" s="36">
        <f t="shared" si="111"/>
        <v>0</v>
      </c>
      <c r="AD283" s="36">
        <f t="shared" si="112"/>
        <v>1</v>
      </c>
      <c r="AE283">
        <f t="shared" si="113"/>
        <v>0</v>
      </c>
      <c r="AF283">
        <f t="shared" si="114"/>
        <v>0</v>
      </c>
      <c r="AG283">
        <f t="shared" si="115"/>
        <v>0</v>
      </c>
      <c r="AH283">
        <f t="shared" si="116"/>
        <v>0</v>
      </c>
      <c r="AI283">
        <f t="shared" si="117"/>
        <v>0</v>
      </c>
      <c r="AJ283">
        <f>IF(N283&lt;1378,1,0)</f>
        <v>0</v>
      </c>
      <c r="AK283">
        <f>IF(N283&gt;2135,1,0)</f>
        <v>1</v>
      </c>
      <c r="AL283">
        <f t="shared" si="118"/>
        <v>0</v>
      </c>
      <c r="AM283" s="31">
        <f t="shared" si="120"/>
        <v>8</v>
      </c>
      <c r="AN283" s="5">
        <f t="shared" si="119"/>
        <v>0</v>
      </c>
      <c r="AS283" s="14"/>
      <c r="AT283" s="14"/>
    </row>
    <row r="284" spans="1:50" x14ac:dyDescent="0.25">
      <c r="A284" t="s">
        <v>275</v>
      </c>
      <c r="B284" s="13">
        <v>0</v>
      </c>
      <c r="C284" s="13">
        <v>-0.24461832958323537</v>
      </c>
      <c r="D284" s="51">
        <v>0.4073501919826264</v>
      </c>
      <c r="E284" s="51">
        <v>9.7390603485911949E-3</v>
      </c>
      <c r="F284" s="13">
        <f t="shared" si="98"/>
        <v>-0.20255364878933405</v>
      </c>
      <c r="G284" s="13">
        <v>0.74464060529634302</v>
      </c>
      <c r="H284" s="13">
        <v>-1.4021160611879325E-2</v>
      </c>
      <c r="I284" s="13">
        <v>3.0640888783457873E-2</v>
      </c>
      <c r="J284" s="13">
        <v>-3.2575477717701584E-2</v>
      </c>
      <c r="K284" s="13">
        <v>2.2187146679204309E-2</v>
      </c>
      <c r="L284" s="13">
        <v>0.63743143859646079</v>
      </c>
      <c r="M284" s="13">
        <v>7.2450952630453633E-2</v>
      </c>
      <c r="N284" s="14">
        <v>1210.5449026897004</v>
      </c>
      <c r="O284" s="1">
        <v>0.26250000000000001</v>
      </c>
      <c r="P284" s="36">
        <v>1</v>
      </c>
      <c r="Q284" s="11">
        <f t="shared" si="99"/>
        <v>0</v>
      </c>
      <c r="R284" s="31">
        <f t="shared" si="100"/>
        <v>0</v>
      </c>
      <c r="S284" s="31">
        <f t="shared" si="101"/>
        <v>0</v>
      </c>
      <c r="T284" s="31">
        <f t="shared" si="102"/>
        <v>0</v>
      </c>
      <c r="U284" s="31">
        <f t="shared" si="103"/>
        <v>0</v>
      </c>
      <c r="V284" s="31">
        <f t="shared" si="104"/>
        <v>0</v>
      </c>
      <c r="W284" s="31">
        <f t="shared" si="105"/>
        <v>0</v>
      </c>
      <c r="X284" s="35">
        <f t="shared" si="106"/>
        <v>1</v>
      </c>
      <c r="Y284" s="35">
        <f t="shared" si="107"/>
        <v>0</v>
      </c>
      <c r="Z284" s="35">
        <f t="shared" si="108"/>
        <v>1</v>
      </c>
      <c r="AA284" s="36">
        <f t="shared" si="109"/>
        <v>2</v>
      </c>
      <c r="AB284" s="11">
        <f t="shared" si="110"/>
        <v>1</v>
      </c>
      <c r="AC284" s="36">
        <f t="shared" si="111"/>
        <v>0</v>
      </c>
      <c r="AD284" s="36">
        <f t="shared" si="112"/>
        <v>1</v>
      </c>
      <c r="AE284">
        <f t="shared" si="113"/>
        <v>0</v>
      </c>
      <c r="AF284">
        <f t="shared" si="114"/>
        <v>0</v>
      </c>
      <c r="AG284">
        <f t="shared" si="115"/>
        <v>0</v>
      </c>
      <c r="AH284">
        <f t="shared" si="116"/>
        <v>0</v>
      </c>
      <c r="AI284">
        <f t="shared" si="117"/>
        <v>0</v>
      </c>
      <c r="AJ284">
        <f>IF(N284&lt;1228,1,0)</f>
        <v>1</v>
      </c>
      <c r="AK284">
        <f>IF(N284&gt;1752,1,0)</f>
        <v>0</v>
      </c>
      <c r="AL284">
        <f t="shared" si="118"/>
        <v>1</v>
      </c>
      <c r="AM284" s="31">
        <f t="shared" si="120"/>
        <v>7</v>
      </c>
      <c r="AN284" s="5">
        <f t="shared" si="119"/>
        <v>0</v>
      </c>
      <c r="AS284" s="14"/>
      <c r="AT284" s="14"/>
    </row>
    <row r="285" spans="1:50" s="5" customFormat="1" x14ac:dyDescent="0.25">
      <c r="A285" s="11" t="s">
        <v>276</v>
      </c>
      <c r="B285" s="13">
        <v>2.2762969201702669E-2</v>
      </c>
      <c r="C285" s="13">
        <v>0.78770748332759832</v>
      </c>
      <c r="D285" s="51">
        <v>0.19928230841075553</v>
      </c>
      <c r="E285" s="51">
        <v>0.40098969342443758</v>
      </c>
      <c r="F285" s="13">
        <f t="shared" si="98"/>
        <v>0.53092857493978274</v>
      </c>
      <c r="G285" s="13">
        <v>0.22802804397805651</v>
      </c>
      <c r="H285" s="13">
        <v>-2.0904237859129624E-2</v>
      </c>
      <c r="I285" s="13">
        <v>6.2384169743312852E-2</v>
      </c>
      <c r="J285" s="13">
        <v>4.1619557915089549E-3</v>
      </c>
      <c r="K285" s="13">
        <v>1.090874829998853E-2</v>
      </c>
      <c r="L285" s="13">
        <v>0.63169726155633477</v>
      </c>
      <c r="M285" s="13">
        <v>1.6494692655417916E-2</v>
      </c>
      <c r="N285" s="14">
        <v>1459.0184997850135</v>
      </c>
      <c r="O285" s="1">
        <v>0.21999999999999997</v>
      </c>
      <c r="P285" s="36">
        <v>1</v>
      </c>
      <c r="Q285" s="11">
        <f t="shared" si="99"/>
        <v>0</v>
      </c>
      <c r="R285" s="31">
        <f t="shared" si="100"/>
        <v>0</v>
      </c>
      <c r="S285" s="31">
        <f t="shared" si="101"/>
        <v>0</v>
      </c>
      <c r="T285" s="31">
        <f t="shared" si="102"/>
        <v>0</v>
      </c>
      <c r="U285" s="31">
        <f t="shared" si="103"/>
        <v>0</v>
      </c>
      <c r="V285" s="31">
        <f t="shared" si="104"/>
        <v>0</v>
      </c>
      <c r="W285" s="31">
        <f t="shared" si="105"/>
        <v>0</v>
      </c>
      <c r="X285" s="35">
        <f t="shared" si="106"/>
        <v>1</v>
      </c>
      <c r="Y285" s="35">
        <f t="shared" si="107"/>
        <v>0</v>
      </c>
      <c r="Z285" s="35">
        <f t="shared" si="108"/>
        <v>0</v>
      </c>
      <c r="AA285" s="36">
        <f t="shared" si="109"/>
        <v>1</v>
      </c>
      <c r="AB285" s="11">
        <f t="shared" si="110"/>
        <v>1</v>
      </c>
      <c r="AC285" s="36">
        <f t="shared" si="111"/>
        <v>0</v>
      </c>
      <c r="AD285" s="36">
        <f t="shared" si="112"/>
        <v>1</v>
      </c>
      <c r="AE285">
        <f t="shared" si="113"/>
        <v>0</v>
      </c>
      <c r="AF285">
        <f t="shared" si="114"/>
        <v>0</v>
      </c>
      <c r="AG285">
        <f t="shared" si="115"/>
        <v>0</v>
      </c>
      <c r="AH285">
        <f t="shared" si="116"/>
        <v>0</v>
      </c>
      <c r="AI285">
        <f t="shared" si="117"/>
        <v>0</v>
      </c>
      <c r="AJ285">
        <f>IF(N285&lt;1228,1,0)</f>
        <v>0</v>
      </c>
      <c r="AK285">
        <f>IF(N285&gt;1752,1,0)</f>
        <v>0</v>
      </c>
      <c r="AL285">
        <f t="shared" si="118"/>
        <v>0</v>
      </c>
      <c r="AM285" s="31">
        <f t="shared" si="120"/>
        <v>9</v>
      </c>
      <c r="AN285" s="5">
        <f t="shared" si="119"/>
        <v>0</v>
      </c>
      <c r="AR285" s="1"/>
      <c r="AS285" s="14"/>
      <c r="AT285" s="14"/>
      <c r="AU285" s="1"/>
      <c r="AV285" s="1"/>
      <c r="AW285" s="1"/>
      <c r="AX285"/>
    </row>
    <row r="286" spans="1:50" x14ac:dyDescent="0.25">
      <c r="A286" t="s">
        <v>277</v>
      </c>
      <c r="B286" s="13">
        <v>2.8007525074304544E-2</v>
      </c>
      <c r="C286" s="13">
        <v>0.72291514206624452</v>
      </c>
      <c r="D286" s="51">
        <v>8.6838588564701391E-2</v>
      </c>
      <c r="E286" s="51">
        <v>1.659295555060613E-2</v>
      </c>
      <c r="F286" s="13">
        <f t="shared" si="98"/>
        <v>0.72172070380858444</v>
      </c>
      <c r="G286" s="13">
        <v>0.25758908196319835</v>
      </c>
      <c r="H286" s="13">
        <v>-3.1933767001774097E-2</v>
      </c>
      <c r="I286" s="13">
        <v>7.4413623075161334E-2</v>
      </c>
      <c r="J286" s="13">
        <v>3.9215374335804512E-3</v>
      </c>
      <c r="K286" s="13">
        <v>7.5243008049890231E-2</v>
      </c>
      <c r="L286" s="13">
        <v>0.43941290015561069</v>
      </c>
      <c r="M286" s="13">
        <v>6.3563050607715124E-2</v>
      </c>
      <c r="N286" s="14">
        <v>1969.6226538044134</v>
      </c>
      <c r="O286" s="1">
        <v>0.17</v>
      </c>
      <c r="P286" s="36">
        <v>3</v>
      </c>
      <c r="Q286" s="11">
        <f t="shared" si="99"/>
        <v>0</v>
      </c>
      <c r="R286" s="31">
        <f t="shared" si="100"/>
        <v>0</v>
      </c>
      <c r="S286" s="31">
        <f t="shared" si="101"/>
        <v>0</v>
      </c>
      <c r="T286" s="31">
        <f t="shared" si="102"/>
        <v>0</v>
      </c>
      <c r="U286" s="31">
        <f t="shared" si="103"/>
        <v>0</v>
      </c>
      <c r="V286" s="31">
        <f t="shared" si="104"/>
        <v>0</v>
      </c>
      <c r="W286" s="31">
        <f t="shared" si="105"/>
        <v>0</v>
      </c>
      <c r="X286" s="35">
        <f t="shared" si="106"/>
        <v>1</v>
      </c>
      <c r="Y286" s="35">
        <f t="shared" si="107"/>
        <v>0</v>
      </c>
      <c r="Z286" s="35">
        <f t="shared" si="108"/>
        <v>0</v>
      </c>
      <c r="AA286" s="36">
        <f t="shared" si="109"/>
        <v>1</v>
      </c>
      <c r="AB286" s="11">
        <f t="shared" si="110"/>
        <v>1</v>
      </c>
      <c r="AC286" s="36">
        <f t="shared" si="111"/>
        <v>0</v>
      </c>
      <c r="AD286" s="36">
        <f t="shared" si="112"/>
        <v>1</v>
      </c>
      <c r="AE286">
        <f t="shared" si="113"/>
        <v>0</v>
      </c>
      <c r="AF286">
        <f t="shared" si="114"/>
        <v>0</v>
      </c>
      <c r="AG286">
        <f t="shared" si="115"/>
        <v>1</v>
      </c>
      <c r="AH286">
        <f t="shared" si="116"/>
        <v>0</v>
      </c>
      <c r="AI286">
        <f t="shared" si="117"/>
        <v>0</v>
      </c>
      <c r="AJ286">
        <f>IF(N286&lt;1803,1,0)</f>
        <v>0</v>
      </c>
      <c r="AK286">
        <f>IF(N286&gt;2983,1,0)</f>
        <v>0</v>
      </c>
      <c r="AL286">
        <f t="shared" si="118"/>
        <v>0</v>
      </c>
      <c r="AM286" s="31">
        <f t="shared" si="120"/>
        <v>8</v>
      </c>
      <c r="AN286" s="5">
        <f t="shared" si="119"/>
        <v>0</v>
      </c>
      <c r="AS286" s="14"/>
      <c r="AT286" s="14"/>
    </row>
    <row r="287" spans="1:50" x14ac:dyDescent="0.25">
      <c r="A287" t="s">
        <v>278</v>
      </c>
      <c r="B287" s="13">
        <v>7.868157653400662E-2</v>
      </c>
      <c r="C287" s="13">
        <v>6.7685583805498495E-2</v>
      </c>
      <c r="D287" s="51">
        <v>8.2690621687755983E-2</v>
      </c>
      <c r="E287" s="51">
        <v>8.1963072977322984E-2</v>
      </c>
      <c r="F287" s="13">
        <f t="shared" si="98"/>
        <v>2.0234307323903127E-2</v>
      </c>
      <c r="G287" s="13">
        <v>0.78238599258120156</v>
      </c>
      <c r="H287" s="13">
        <v>3.969358756905654E-2</v>
      </c>
      <c r="I287" s="13">
        <v>-5.3319479383134635E-3</v>
      </c>
      <c r="J287" s="13">
        <v>-2.7001740359325316E-2</v>
      </c>
      <c r="K287" s="13">
        <v>4.025922194161291E-2</v>
      </c>
      <c r="L287" s="13">
        <v>0.63749350086013579</v>
      </c>
      <c r="M287" s="13">
        <v>1.9659569441100797E-2</v>
      </c>
      <c r="N287" s="14">
        <v>2352.7412310054365</v>
      </c>
      <c r="O287" s="1">
        <v>0.22249999999999998</v>
      </c>
      <c r="P287" s="36">
        <v>3</v>
      </c>
      <c r="Q287" s="11">
        <f t="shared" si="99"/>
        <v>0</v>
      </c>
      <c r="R287" s="31">
        <f t="shared" si="100"/>
        <v>0</v>
      </c>
      <c r="S287" s="31">
        <f t="shared" si="101"/>
        <v>0</v>
      </c>
      <c r="T287" s="31">
        <f t="shared" si="102"/>
        <v>0</v>
      </c>
      <c r="U287" s="31">
        <f t="shared" si="103"/>
        <v>0</v>
      </c>
      <c r="V287" s="31">
        <f t="shared" si="104"/>
        <v>0</v>
      </c>
      <c r="W287" s="31">
        <f t="shared" si="105"/>
        <v>0</v>
      </c>
      <c r="X287" s="35">
        <f t="shared" si="106"/>
        <v>0</v>
      </c>
      <c r="Y287" s="35">
        <f t="shared" si="107"/>
        <v>1</v>
      </c>
      <c r="Z287" s="35">
        <f t="shared" si="108"/>
        <v>1</v>
      </c>
      <c r="AA287" s="36">
        <f t="shared" si="109"/>
        <v>2</v>
      </c>
      <c r="AB287" s="11">
        <f t="shared" si="110"/>
        <v>1</v>
      </c>
      <c r="AC287" s="36">
        <f t="shared" si="111"/>
        <v>0</v>
      </c>
      <c r="AD287" s="36">
        <f t="shared" si="112"/>
        <v>1</v>
      </c>
      <c r="AE287">
        <f t="shared" si="113"/>
        <v>0</v>
      </c>
      <c r="AF287">
        <f t="shared" si="114"/>
        <v>0</v>
      </c>
      <c r="AG287">
        <f t="shared" si="115"/>
        <v>0</v>
      </c>
      <c r="AH287">
        <f t="shared" si="116"/>
        <v>0</v>
      </c>
      <c r="AI287">
        <f t="shared" si="117"/>
        <v>0</v>
      </c>
      <c r="AJ287">
        <f>IF(N287&lt;1803,1,0)</f>
        <v>0</v>
      </c>
      <c r="AK287">
        <f>IF(N287&gt;2983,1,0)</f>
        <v>0</v>
      </c>
      <c r="AL287">
        <f t="shared" si="118"/>
        <v>0</v>
      </c>
      <c r="AM287" s="31">
        <f t="shared" si="120"/>
        <v>9</v>
      </c>
      <c r="AN287" s="5">
        <f t="shared" si="119"/>
        <v>0</v>
      </c>
      <c r="AS287" s="14"/>
      <c r="AT287" s="14"/>
    </row>
    <row r="288" spans="1:50" x14ac:dyDescent="0.25">
      <c r="A288" t="s">
        <v>279</v>
      </c>
      <c r="B288" s="13">
        <v>0</v>
      </c>
      <c r="C288" s="13">
        <v>-3.1879387731614688E-2</v>
      </c>
      <c r="D288" s="51">
        <v>3.4894694441247556E-2</v>
      </c>
      <c r="E288" s="51">
        <v>-1.3074001611232592E-2</v>
      </c>
      <c r="F288" s="13">
        <f t="shared" si="98"/>
        <v>-1.8540223270802167E-2</v>
      </c>
      <c r="G288" s="13">
        <v>0.69767120129121507</v>
      </c>
      <c r="H288" s="13">
        <v>3.4911420278250428E-2</v>
      </c>
      <c r="I288" s="13">
        <v>7.5378676624847901E-2</v>
      </c>
      <c r="J288" s="13">
        <v>-6.9398089538496952E-2</v>
      </c>
      <c r="K288" s="13">
        <v>-2.5066175624352628E-2</v>
      </c>
      <c r="L288" s="13">
        <v>0.51051968962360383</v>
      </c>
      <c r="M288" s="13">
        <v>5.5902654375061547E-2</v>
      </c>
      <c r="N288" s="14">
        <v>1376.2647423749588</v>
      </c>
      <c r="O288" s="1">
        <v>0.29000000000000004</v>
      </c>
      <c r="P288" s="36">
        <v>1</v>
      </c>
      <c r="Q288" s="11">
        <f t="shared" si="99"/>
        <v>0</v>
      </c>
      <c r="R288" s="31">
        <f t="shared" si="100"/>
        <v>0</v>
      </c>
      <c r="S288" s="31">
        <f t="shared" si="101"/>
        <v>0</v>
      </c>
      <c r="T288" s="31">
        <f t="shared" si="102"/>
        <v>0</v>
      </c>
      <c r="U288" s="31">
        <f t="shared" si="103"/>
        <v>0</v>
      </c>
      <c r="V288" s="31">
        <f t="shared" si="104"/>
        <v>0</v>
      </c>
      <c r="W288" s="31">
        <f t="shared" si="105"/>
        <v>0</v>
      </c>
      <c r="X288" s="35">
        <f t="shared" si="106"/>
        <v>0</v>
      </c>
      <c r="Y288" s="35">
        <f t="shared" si="107"/>
        <v>0</v>
      </c>
      <c r="Z288" s="35">
        <f t="shared" si="108"/>
        <v>1</v>
      </c>
      <c r="AA288" s="36">
        <f t="shared" si="109"/>
        <v>1</v>
      </c>
      <c r="AB288" s="11">
        <f t="shared" si="110"/>
        <v>1</v>
      </c>
      <c r="AC288" s="36">
        <f t="shared" si="111"/>
        <v>0</v>
      </c>
      <c r="AD288" s="36">
        <f t="shared" si="112"/>
        <v>1</v>
      </c>
      <c r="AE288">
        <f t="shared" si="113"/>
        <v>0</v>
      </c>
      <c r="AF288">
        <f t="shared" si="114"/>
        <v>1</v>
      </c>
      <c r="AG288">
        <f t="shared" si="115"/>
        <v>0</v>
      </c>
      <c r="AH288">
        <f t="shared" si="116"/>
        <v>0</v>
      </c>
      <c r="AI288">
        <f t="shared" si="117"/>
        <v>0</v>
      </c>
      <c r="AJ288">
        <f>IF(N288&lt;1228,1,0)</f>
        <v>0</v>
      </c>
      <c r="AK288">
        <f>IF(N288&gt;1752,1,0)</f>
        <v>0</v>
      </c>
      <c r="AL288">
        <f t="shared" si="118"/>
        <v>1</v>
      </c>
      <c r="AM288" s="31">
        <f t="shared" si="120"/>
        <v>7</v>
      </c>
      <c r="AN288" s="5">
        <f t="shared" si="119"/>
        <v>0</v>
      </c>
      <c r="AS288" s="14"/>
      <c r="AT288" s="14"/>
    </row>
    <row r="289" spans="1:50" x14ac:dyDescent="0.25">
      <c r="A289" t="s">
        <v>280</v>
      </c>
      <c r="B289" s="13">
        <v>0.11580156955665814</v>
      </c>
      <c r="C289" s="13">
        <v>0.37823263628726472</v>
      </c>
      <c r="D289" s="51">
        <v>0.20592375632904208</v>
      </c>
      <c r="E289" s="51">
        <v>0.14595963036123788</v>
      </c>
      <c r="F289" s="13">
        <f t="shared" si="98"/>
        <v>0.30077174579388322</v>
      </c>
      <c r="G289" s="13">
        <v>0.43916409082406177</v>
      </c>
      <c r="H289" s="13">
        <v>-1.898932831136221E-2</v>
      </c>
      <c r="I289" s="13">
        <v>1.1451636469900642E-2</v>
      </c>
      <c r="J289" s="13">
        <v>9.661013100833277E-3</v>
      </c>
      <c r="K289" s="13">
        <v>-1.3651431555525282E-2</v>
      </c>
      <c r="L289" s="13">
        <v>0.67468343825881072</v>
      </c>
      <c r="M289" s="13">
        <v>3.4527708066246471E-2</v>
      </c>
      <c r="N289" s="14">
        <v>2389.5256537769519</v>
      </c>
      <c r="O289" s="1">
        <v>0.24</v>
      </c>
      <c r="P289" s="36">
        <v>2</v>
      </c>
      <c r="Q289" s="11">
        <f t="shared" si="99"/>
        <v>0</v>
      </c>
      <c r="R289" s="31">
        <f t="shared" si="100"/>
        <v>0</v>
      </c>
      <c r="S289" s="31">
        <f t="shared" si="101"/>
        <v>0</v>
      </c>
      <c r="T289" s="31">
        <f t="shared" si="102"/>
        <v>0</v>
      </c>
      <c r="U289" s="31">
        <f t="shared" si="103"/>
        <v>0</v>
      </c>
      <c r="V289" s="31">
        <f t="shared" si="104"/>
        <v>0</v>
      </c>
      <c r="W289" s="31">
        <f t="shared" si="105"/>
        <v>0</v>
      </c>
      <c r="X289" s="35">
        <f t="shared" si="106"/>
        <v>1</v>
      </c>
      <c r="Y289" s="35">
        <f t="shared" si="107"/>
        <v>0</v>
      </c>
      <c r="Z289" s="35">
        <f t="shared" si="108"/>
        <v>0</v>
      </c>
      <c r="AA289" s="36">
        <f t="shared" si="109"/>
        <v>1</v>
      </c>
      <c r="AB289" s="11">
        <f t="shared" si="110"/>
        <v>1</v>
      </c>
      <c r="AC289" s="36">
        <f t="shared" si="111"/>
        <v>0</v>
      </c>
      <c r="AD289" s="36">
        <f t="shared" si="112"/>
        <v>1</v>
      </c>
      <c r="AE289">
        <f t="shared" si="113"/>
        <v>0</v>
      </c>
      <c r="AF289">
        <f t="shared" si="114"/>
        <v>1</v>
      </c>
      <c r="AG289">
        <f t="shared" si="115"/>
        <v>0</v>
      </c>
      <c r="AH289">
        <f t="shared" si="116"/>
        <v>0</v>
      </c>
      <c r="AI289">
        <f t="shared" si="117"/>
        <v>0</v>
      </c>
      <c r="AJ289">
        <f>IF(N289&lt;1378,1,0)</f>
        <v>0</v>
      </c>
      <c r="AK289">
        <f>IF(N289&gt;2135,1,0)</f>
        <v>1</v>
      </c>
      <c r="AL289">
        <f t="shared" si="118"/>
        <v>0</v>
      </c>
      <c r="AM289" s="31">
        <f t="shared" si="120"/>
        <v>7</v>
      </c>
      <c r="AN289" s="5">
        <f t="shared" si="119"/>
        <v>0</v>
      </c>
      <c r="AS289" s="14"/>
      <c r="AT289" s="14"/>
    </row>
    <row r="290" spans="1:50" x14ac:dyDescent="0.25">
      <c r="A290" t="s">
        <v>281</v>
      </c>
      <c r="B290" s="13">
        <v>0</v>
      </c>
      <c r="C290" s="13">
        <v>0.57812185550412554</v>
      </c>
      <c r="D290" s="51">
        <v>0.12196870597705776</v>
      </c>
      <c r="E290" s="51">
        <v>0.34296387603139467</v>
      </c>
      <c r="F290" s="13">
        <f t="shared" si="98"/>
        <v>0.35268338699939616</v>
      </c>
      <c r="G290" s="13">
        <v>0.5616114081996435</v>
      </c>
      <c r="H290" s="13">
        <v>7.7082061158344692E-2</v>
      </c>
      <c r="I290" s="13">
        <v>0.12117906288479402</v>
      </c>
      <c r="J290" s="13">
        <v>-7.5870396458039849E-2</v>
      </c>
      <c r="K290" s="13">
        <v>4.5529155765747634E-2</v>
      </c>
      <c r="L290" s="13">
        <v>0.43112075850125209</v>
      </c>
      <c r="M290" s="13">
        <v>2.3593362516182007E-2</v>
      </c>
      <c r="N290" s="14">
        <v>1407.4077335485026</v>
      </c>
      <c r="O290" s="1">
        <v>0.27500000000000002</v>
      </c>
      <c r="P290" s="36">
        <v>1</v>
      </c>
      <c r="Q290" s="11">
        <f t="shared" si="99"/>
        <v>0</v>
      </c>
      <c r="R290" s="31">
        <f t="shared" si="100"/>
        <v>0</v>
      </c>
      <c r="S290" s="31">
        <f t="shared" si="101"/>
        <v>0</v>
      </c>
      <c r="T290" s="31">
        <f t="shared" si="102"/>
        <v>0</v>
      </c>
      <c r="U290" s="31">
        <f t="shared" si="103"/>
        <v>0</v>
      </c>
      <c r="V290" s="31">
        <f t="shared" si="104"/>
        <v>0</v>
      </c>
      <c r="W290" s="31">
        <f t="shared" si="105"/>
        <v>0</v>
      </c>
      <c r="X290" s="35">
        <f t="shared" si="106"/>
        <v>0</v>
      </c>
      <c r="Y290" s="35">
        <f t="shared" si="107"/>
        <v>0</v>
      </c>
      <c r="Z290" s="35">
        <f t="shared" si="108"/>
        <v>1</v>
      </c>
      <c r="AA290" s="36">
        <f t="shared" si="109"/>
        <v>1</v>
      </c>
      <c r="AB290" s="11">
        <f t="shared" si="110"/>
        <v>1</v>
      </c>
      <c r="AC290" s="36">
        <f t="shared" si="111"/>
        <v>0</v>
      </c>
      <c r="AD290" s="36">
        <f t="shared" si="112"/>
        <v>1</v>
      </c>
      <c r="AE290">
        <f t="shared" si="113"/>
        <v>0</v>
      </c>
      <c r="AF290">
        <f t="shared" si="114"/>
        <v>0</v>
      </c>
      <c r="AG290">
        <f t="shared" si="115"/>
        <v>0</v>
      </c>
      <c r="AH290">
        <f t="shared" si="116"/>
        <v>0</v>
      </c>
      <c r="AI290">
        <f t="shared" si="117"/>
        <v>0</v>
      </c>
      <c r="AJ290">
        <f>IF(N290&lt;1228,1,0)</f>
        <v>0</v>
      </c>
      <c r="AK290">
        <f>IF(N290&gt;1752,1,0)</f>
        <v>0</v>
      </c>
      <c r="AL290">
        <f t="shared" si="118"/>
        <v>1</v>
      </c>
      <c r="AM290" s="31">
        <f t="shared" si="120"/>
        <v>8</v>
      </c>
      <c r="AN290" s="5">
        <f t="shared" si="119"/>
        <v>0</v>
      </c>
      <c r="AS290" s="14"/>
      <c r="AT290" s="14"/>
    </row>
    <row r="291" spans="1:50" s="15" customFormat="1" x14ac:dyDescent="0.25">
      <c r="A291" s="11" t="s">
        <v>282</v>
      </c>
      <c r="B291" s="13">
        <v>5.0499220869163731E-2</v>
      </c>
      <c r="C291" s="13">
        <v>0.33256364371067365</v>
      </c>
      <c r="D291" s="51">
        <v>4.6181377359579747E-3</v>
      </c>
      <c r="E291" s="51">
        <v>3.4532124920625761E-2</v>
      </c>
      <c r="F291" s="13">
        <f t="shared" si="98"/>
        <v>0.30894533279455061</v>
      </c>
      <c r="G291" s="13">
        <v>0.41869625440064639</v>
      </c>
      <c r="H291" s="13">
        <v>1.7622032575585932E-2</v>
      </c>
      <c r="I291" s="13">
        <v>-3.9543933749377119E-2</v>
      </c>
      <c r="J291" s="13">
        <v>-6.9872423945044157E-2</v>
      </c>
      <c r="K291" s="13">
        <v>8.8523927726144435E-3</v>
      </c>
      <c r="L291" s="13">
        <v>0.76557083256992675</v>
      </c>
      <c r="M291" s="13">
        <v>9.1048986678775746E-3</v>
      </c>
      <c r="N291" s="14">
        <v>1810.848092877314</v>
      </c>
      <c r="O291" s="1">
        <v>0.28500000000000003</v>
      </c>
      <c r="P291" s="36">
        <v>2</v>
      </c>
      <c r="Q291" s="11">
        <f t="shared" si="99"/>
        <v>0</v>
      </c>
      <c r="R291" s="31">
        <f t="shared" si="100"/>
        <v>0</v>
      </c>
      <c r="S291" s="31">
        <f t="shared" si="101"/>
        <v>0</v>
      </c>
      <c r="T291" s="31">
        <f t="shared" si="102"/>
        <v>0</v>
      </c>
      <c r="U291" s="31">
        <f t="shared" si="103"/>
        <v>0</v>
      </c>
      <c r="V291" s="31">
        <f t="shared" si="104"/>
        <v>0</v>
      </c>
      <c r="W291" s="31">
        <f t="shared" si="105"/>
        <v>0</v>
      </c>
      <c r="X291" s="35">
        <f t="shared" si="106"/>
        <v>0</v>
      </c>
      <c r="Y291" s="35">
        <f t="shared" si="107"/>
        <v>1</v>
      </c>
      <c r="Z291" s="35">
        <f t="shared" si="108"/>
        <v>1</v>
      </c>
      <c r="AA291" s="36">
        <f t="shared" si="109"/>
        <v>2</v>
      </c>
      <c r="AB291" s="11">
        <f t="shared" si="110"/>
        <v>1</v>
      </c>
      <c r="AC291" s="36">
        <f t="shared" si="111"/>
        <v>0</v>
      </c>
      <c r="AD291" s="36">
        <f t="shared" si="112"/>
        <v>1</v>
      </c>
      <c r="AE291">
        <f t="shared" si="113"/>
        <v>0</v>
      </c>
      <c r="AF291">
        <f t="shared" si="114"/>
        <v>0</v>
      </c>
      <c r="AG291">
        <f t="shared" si="115"/>
        <v>0</v>
      </c>
      <c r="AH291">
        <f t="shared" si="116"/>
        <v>1</v>
      </c>
      <c r="AI291">
        <f t="shared" si="117"/>
        <v>0</v>
      </c>
      <c r="AJ291">
        <f>IF(N291&lt;1378,1,0)</f>
        <v>0</v>
      </c>
      <c r="AK291">
        <f>IF(N291&gt;2135,1,0)</f>
        <v>0</v>
      </c>
      <c r="AL291">
        <f t="shared" si="118"/>
        <v>1</v>
      </c>
      <c r="AM291" s="31">
        <f t="shared" si="120"/>
        <v>7</v>
      </c>
      <c r="AN291" s="5">
        <f t="shared" si="119"/>
        <v>0</v>
      </c>
      <c r="AR291" s="1"/>
      <c r="AS291" s="14"/>
      <c r="AT291" s="14"/>
      <c r="AU291" s="1"/>
      <c r="AV291" s="1"/>
      <c r="AW291" s="1"/>
      <c r="AX291"/>
    </row>
    <row r="292" spans="1:50" x14ac:dyDescent="0.25">
      <c r="A292" t="s">
        <v>283</v>
      </c>
      <c r="B292" s="13">
        <v>0</v>
      </c>
      <c r="C292" s="13">
        <v>0.55469927812560971</v>
      </c>
      <c r="D292" s="51">
        <v>8.6287933878434225E-2</v>
      </c>
      <c r="E292" s="51">
        <v>0.30875649598268923</v>
      </c>
      <c r="F292" s="13">
        <f t="shared" si="98"/>
        <v>0.34892428300313938</v>
      </c>
      <c r="G292" s="13">
        <v>0.55766953726467361</v>
      </c>
      <c r="H292" s="13">
        <v>3.5512800727060721E-2</v>
      </c>
      <c r="I292" s="13">
        <v>7.8822466352784518E-2</v>
      </c>
      <c r="J292" s="13">
        <v>8.5844522090775255E-2</v>
      </c>
      <c r="K292" s="13">
        <v>4.4214806406413509E-2</v>
      </c>
      <c r="L292" s="13">
        <v>0.58484291863829196</v>
      </c>
      <c r="M292" s="13">
        <v>2.8699483543043271E-2</v>
      </c>
      <c r="N292" s="14">
        <v>1447.8257145596165</v>
      </c>
      <c r="O292" s="1">
        <v>0.155</v>
      </c>
      <c r="P292" s="36">
        <v>3</v>
      </c>
      <c r="Q292" s="11">
        <f t="shared" si="99"/>
        <v>0</v>
      </c>
      <c r="R292" s="31">
        <f t="shared" si="100"/>
        <v>0</v>
      </c>
      <c r="S292" s="31">
        <f t="shared" si="101"/>
        <v>0</v>
      </c>
      <c r="T292" s="31">
        <f t="shared" si="102"/>
        <v>0</v>
      </c>
      <c r="U292" s="31">
        <f t="shared" si="103"/>
        <v>0</v>
      </c>
      <c r="V292" s="31">
        <f t="shared" si="104"/>
        <v>0</v>
      </c>
      <c r="W292" s="31">
        <f t="shared" si="105"/>
        <v>0</v>
      </c>
      <c r="X292" s="35">
        <f t="shared" si="106"/>
        <v>0</v>
      </c>
      <c r="Y292" s="35">
        <f t="shared" si="107"/>
        <v>0</v>
      </c>
      <c r="Z292" s="35">
        <f t="shared" si="108"/>
        <v>0</v>
      </c>
      <c r="AA292" s="36">
        <f t="shared" si="109"/>
        <v>0</v>
      </c>
      <c r="AB292" s="11">
        <f t="shared" si="110"/>
        <v>0</v>
      </c>
      <c r="AC292" s="36">
        <f t="shared" si="111"/>
        <v>0</v>
      </c>
      <c r="AD292" s="36">
        <f t="shared" si="112"/>
        <v>0</v>
      </c>
      <c r="AE292">
        <f t="shared" si="113"/>
        <v>0</v>
      </c>
      <c r="AF292">
        <f t="shared" si="114"/>
        <v>0</v>
      </c>
      <c r="AG292">
        <f t="shared" si="115"/>
        <v>0</v>
      </c>
      <c r="AH292">
        <f t="shared" si="116"/>
        <v>0</v>
      </c>
      <c r="AI292">
        <f t="shared" si="117"/>
        <v>0</v>
      </c>
      <c r="AJ292">
        <f>IF(N292&lt;1803,1,0)</f>
        <v>1</v>
      </c>
      <c r="AK292">
        <f>IF(N292&gt;2983,1,0)</f>
        <v>0</v>
      </c>
      <c r="AL292">
        <f t="shared" si="118"/>
        <v>0</v>
      </c>
      <c r="AM292" s="31">
        <f t="shared" si="120"/>
        <v>9</v>
      </c>
      <c r="AN292" s="5">
        <f t="shared" si="119"/>
        <v>0</v>
      </c>
      <c r="AS292" s="14"/>
      <c r="AT292" s="14"/>
    </row>
    <row r="293" spans="1:50" x14ac:dyDescent="0.25">
      <c r="A293" t="s">
        <v>284</v>
      </c>
      <c r="B293" s="13">
        <v>0</v>
      </c>
      <c r="C293" s="13">
        <v>0.14467027215631542</v>
      </c>
      <c r="D293" s="51">
        <v>5.1465457083042565E-2</v>
      </c>
      <c r="E293" s="51">
        <v>0</v>
      </c>
      <c r="F293" s="13">
        <f t="shared" si="98"/>
        <v>0.15084612700628053</v>
      </c>
      <c r="G293" s="13">
        <v>0.61321014892443459</v>
      </c>
      <c r="H293" s="13">
        <v>2.448389917499905E-2</v>
      </c>
      <c r="I293" s="13">
        <v>3.7311714035653414E-3</v>
      </c>
      <c r="J293" s="13">
        <v>-0.13873866015352407</v>
      </c>
      <c r="K293" s="13">
        <v>1.9441294487090022E-2</v>
      </c>
      <c r="L293" s="13">
        <v>0.5976942351521326</v>
      </c>
      <c r="M293" s="13">
        <v>4.8263419559779842E-2</v>
      </c>
      <c r="N293" s="14">
        <v>1139.19325</v>
      </c>
      <c r="O293" s="1">
        <v>0.36499999999999999</v>
      </c>
      <c r="P293" s="36">
        <v>1</v>
      </c>
      <c r="Q293" s="11">
        <f t="shared" si="99"/>
        <v>0</v>
      </c>
      <c r="R293" s="31">
        <f t="shared" si="100"/>
        <v>0</v>
      </c>
      <c r="S293" s="31">
        <f t="shared" si="101"/>
        <v>0</v>
      </c>
      <c r="T293" s="31">
        <f t="shared" si="102"/>
        <v>0</v>
      </c>
      <c r="U293" s="31">
        <f t="shared" si="103"/>
        <v>0</v>
      </c>
      <c r="V293" s="31">
        <f t="shared" si="104"/>
        <v>0</v>
      </c>
      <c r="W293" s="31">
        <f t="shared" si="105"/>
        <v>0</v>
      </c>
      <c r="X293" s="35">
        <f t="shared" si="106"/>
        <v>0</v>
      </c>
      <c r="Y293" s="35">
        <f t="shared" si="107"/>
        <v>0</v>
      </c>
      <c r="Z293" s="35">
        <f t="shared" si="108"/>
        <v>1</v>
      </c>
      <c r="AA293" s="36">
        <f t="shared" si="109"/>
        <v>1</v>
      </c>
      <c r="AB293" s="11">
        <f t="shared" si="110"/>
        <v>1</v>
      </c>
      <c r="AC293" s="36">
        <f t="shared" si="111"/>
        <v>0</v>
      </c>
      <c r="AD293" s="36">
        <f t="shared" si="112"/>
        <v>1</v>
      </c>
      <c r="AE293">
        <f t="shared" si="113"/>
        <v>0</v>
      </c>
      <c r="AF293">
        <f t="shared" si="114"/>
        <v>0</v>
      </c>
      <c r="AG293">
        <f t="shared" si="115"/>
        <v>0</v>
      </c>
      <c r="AH293">
        <f t="shared" si="116"/>
        <v>0</v>
      </c>
      <c r="AI293">
        <f t="shared" si="117"/>
        <v>0</v>
      </c>
      <c r="AJ293">
        <f>IF(N293&lt;1228,1,0)</f>
        <v>1</v>
      </c>
      <c r="AK293">
        <f>IF(N293&gt;1752,1,0)</f>
        <v>0</v>
      </c>
      <c r="AL293">
        <f t="shared" si="118"/>
        <v>1</v>
      </c>
      <c r="AM293" s="31">
        <f t="shared" si="120"/>
        <v>7</v>
      </c>
      <c r="AN293" s="5">
        <f t="shared" si="119"/>
        <v>0</v>
      </c>
      <c r="AS293" s="14"/>
      <c r="AT293" s="14"/>
    </row>
    <row r="294" spans="1:50" x14ac:dyDescent="0.25">
      <c r="A294" t="s">
        <v>285</v>
      </c>
      <c r="B294" s="13">
        <v>9.1965862271924659E-2</v>
      </c>
      <c r="C294" s="13">
        <v>0.8185967062627949</v>
      </c>
      <c r="D294" s="51">
        <v>9.998565672634338E-2</v>
      </c>
      <c r="E294" s="51">
        <v>9.3400790183985088E-2</v>
      </c>
      <c r="F294" s="13">
        <f t="shared" si="98"/>
        <v>0.76521443194116656</v>
      </c>
      <c r="G294" s="13">
        <v>0.28663000294290758</v>
      </c>
      <c r="H294" s="13">
        <v>-3.1014186537881076E-2</v>
      </c>
      <c r="I294" s="13">
        <v>-2.2444069896423065E-2</v>
      </c>
      <c r="J294" s="13">
        <v>-5.3722079513893418E-3</v>
      </c>
      <c r="K294" s="13">
        <v>-1.3335984665736527E-2</v>
      </c>
      <c r="L294" s="13">
        <v>0.61250127473499549</v>
      </c>
      <c r="M294" s="13">
        <v>-3.3888823583247359E-2</v>
      </c>
      <c r="N294" s="14">
        <v>1392.695668534556</v>
      </c>
      <c r="O294" s="1">
        <v>0.15</v>
      </c>
      <c r="P294" s="36">
        <v>1</v>
      </c>
      <c r="Q294" s="11">
        <f t="shared" si="99"/>
        <v>0</v>
      </c>
      <c r="R294" s="31">
        <f t="shared" si="100"/>
        <v>0</v>
      </c>
      <c r="S294" s="31">
        <f t="shared" si="101"/>
        <v>0</v>
      </c>
      <c r="T294" s="31">
        <f t="shared" si="102"/>
        <v>0</v>
      </c>
      <c r="U294" s="31">
        <f t="shared" si="103"/>
        <v>0</v>
      </c>
      <c r="V294" s="31">
        <f t="shared" si="104"/>
        <v>0</v>
      </c>
      <c r="W294" s="31">
        <f t="shared" si="105"/>
        <v>0</v>
      </c>
      <c r="X294" s="35">
        <f t="shared" si="106"/>
        <v>1</v>
      </c>
      <c r="Y294" s="35">
        <f t="shared" si="107"/>
        <v>1</v>
      </c>
      <c r="Z294" s="35">
        <f t="shared" si="108"/>
        <v>1</v>
      </c>
      <c r="AA294" s="36">
        <f t="shared" si="109"/>
        <v>3</v>
      </c>
      <c r="AB294" s="11">
        <f t="shared" si="110"/>
        <v>1</v>
      </c>
      <c r="AC294" s="36">
        <f t="shared" si="111"/>
        <v>0</v>
      </c>
      <c r="AD294" s="36">
        <f t="shared" si="112"/>
        <v>1</v>
      </c>
      <c r="AE294">
        <f t="shared" si="113"/>
        <v>0</v>
      </c>
      <c r="AF294">
        <f t="shared" si="114"/>
        <v>1</v>
      </c>
      <c r="AG294">
        <f t="shared" si="115"/>
        <v>0</v>
      </c>
      <c r="AH294">
        <f t="shared" si="116"/>
        <v>0</v>
      </c>
      <c r="AI294">
        <f t="shared" si="117"/>
        <v>1</v>
      </c>
      <c r="AJ294">
        <f>IF(N294&lt;1228,1,0)</f>
        <v>0</v>
      </c>
      <c r="AK294">
        <f>IF(N294&gt;1752,1,0)</f>
        <v>0</v>
      </c>
      <c r="AL294">
        <f t="shared" si="118"/>
        <v>0</v>
      </c>
      <c r="AM294" s="31">
        <f t="shared" si="120"/>
        <v>7</v>
      </c>
      <c r="AN294" s="5">
        <f t="shared" si="119"/>
        <v>0</v>
      </c>
      <c r="AS294" s="14"/>
      <c r="AT294" s="14"/>
    </row>
    <row r="295" spans="1:50" x14ac:dyDescent="0.25">
      <c r="A295" t="s">
        <v>286</v>
      </c>
      <c r="B295" s="13">
        <v>0</v>
      </c>
      <c r="C295" s="13">
        <v>0.5809331621109276</v>
      </c>
      <c r="D295" s="51">
        <v>5.5784871277441452E-2</v>
      </c>
      <c r="E295" s="51">
        <v>0.37937993028802053</v>
      </c>
      <c r="F295" s="13">
        <f t="shared" si="98"/>
        <v>0.3220613954626062</v>
      </c>
      <c r="G295" s="13">
        <v>0.41160744033349855</v>
      </c>
      <c r="H295" s="13">
        <v>0.15718860539590179</v>
      </c>
      <c r="I295" s="13">
        <v>6.471198233759283E-2</v>
      </c>
      <c r="J295" s="13">
        <v>7.5979942518192385E-3</v>
      </c>
      <c r="K295" s="13">
        <v>3.308643673943619E-2</v>
      </c>
      <c r="L295" s="13">
        <v>0.63567241962270538</v>
      </c>
      <c r="M295" s="13">
        <v>5.2747567351687147E-2</v>
      </c>
      <c r="N295" s="14">
        <v>1528.4284973689337</v>
      </c>
      <c r="O295" s="1">
        <v>0.21000000000000002</v>
      </c>
      <c r="P295" s="36">
        <v>1</v>
      </c>
      <c r="Q295" s="11">
        <f t="shared" si="99"/>
        <v>0</v>
      </c>
      <c r="R295" s="31">
        <f t="shared" si="100"/>
        <v>0</v>
      </c>
      <c r="S295" s="31">
        <f t="shared" si="101"/>
        <v>0</v>
      </c>
      <c r="T295" s="31">
        <f t="shared" si="102"/>
        <v>0</v>
      </c>
      <c r="U295" s="31">
        <f t="shared" si="103"/>
        <v>0</v>
      </c>
      <c r="V295" s="31">
        <f t="shared" si="104"/>
        <v>0</v>
      </c>
      <c r="W295" s="31">
        <f t="shared" si="105"/>
        <v>0</v>
      </c>
      <c r="X295" s="35">
        <f t="shared" si="106"/>
        <v>0</v>
      </c>
      <c r="Y295" s="35">
        <f t="shared" si="107"/>
        <v>0</v>
      </c>
      <c r="Z295" s="35">
        <f t="shared" si="108"/>
        <v>0</v>
      </c>
      <c r="AA295" s="36">
        <f t="shared" si="109"/>
        <v>0</v>
      </c>
      <c r="AB295" s="11">
        <f t="shared" si="110"/>
        <v>0</v>
      </c>
      <c r="AC295" s="36">
        <f t="shared" si="111"/>
        <v>0</v>
      </c>
      <c r="AD295" s="36">
        <f t="shared" si="112"/>
        <v>0</v>
      </c>
      <c r="AE295">
        <f t="shared" si="113"/>
        <v>0</v>
      </c>
      <c r="AF295">
        <f t="shared" si="114"/>
        <v>0</v>
      </c>
      <c r="AG295">
        <f t="shared" si="115"/>
        <v>0</v>
      </c>
      <c r="AH295">
        <f t="shared" si="116"/>
        <v>0</v>
      </c>
      <c r="AI295">
        <f t="shared" si="117"/>
        <v>0</v>
      </c>
      <c r="AJ295">
        <f>IF(N295&lt;1228,1,0)</f>
        <v>0</v>
      </c>
      <c r="AK295">
        <f>IF(N295&gt;1752,1,0)</f>
        <v>0</v>
      </c>
      <c r="AL295">
        <f t="shared" si="118"/>
        <v>0</v>
      </c>
      <c r="AM295" s="31">
        <f t="shared" si="120"/>
        <v>10</v>
      </c>
      <c r="AN295" s="5">
        <f t="shared" si="119"/>
        <v>0</v>
      </c>
      <c r="AS295" s="14"/>
      <c r="AT295" s="14"/>
    </row>
    <row r="296" spans="1:50" x14ac:dyDescent="0.25">
      <c r="A296" t="s">
        <v>287</v>
      </c>
      <c r="B296" s="13">
        <v>6.6021191592101874E-2</v>
      </c>
      <c r="C296" s="13">
        <v>0.63539389262799906</v>
      </c>
      <c r="D296" s="51">
        <v>4.0718909418270673E-2</v>
      </c>
      <c r="E296" s="51">
        <v>1.2910647175661965E-3</v>
      </c>
      <c r="F296" s="13">
        <f t="shared" si="98"/>
        <v>0.63937641645589527</v>
      </c>
      <c r="G296" s="13">
        <v>0.38148281371913828</v>
      </c>
      <c r="H296" s="13">
        <v>2.1338631332124779E-2</v>
      </c>
      <c r="I296" s="13">
        <v>-1.3051279083227226E-2</v>
      </c>
      <c r="J296" s="13">
        <v>-1.1972535402466384E-2</v>
      </c>
      <c r="K296" s="13">
        <v>2.4898722510395679E-2</v>
      </c>
      <c r="L296" s="13">
        <v>0.51092942642455352</v>
      </c>
      <c r="M296" s="13">
        <v>3.0918985102252199E-2</v>
      </c>
      <c r="N296" s="14">
        <v>2471.9074769125396</v>
      </c>
      <c r="O296" s="1">
        <v>0.19500000000000001</v>
      </c>
      <c r="P296" s="36">
        <v>3</v>
      </c>
      <c r="Q296" s="11">
        <f t="shared" si="99"/>
        <v>0</v>
      </c>
      <c r="R296" s="31">
        <f t="shared" si="100"/>
        <v>0</v>
      </c>
      <c r="S296" s="31">
        <f t="shared" si="101"/>
        <v>0</v>
      </c>
      <c r="T296" s="31">
        <f t="shared" si="102"/>
        <v>0</v>
      </c>
      <c r="U296" s="31">
        <f t="shared" si="103"/>
        <v>0</v>
      </c>
      <c r="V296" s="31">
        <f t="shared" si="104"/>
        <v>0</v>
      </c>
      <c r="W296" s="31">
        <f t="shared" si="105"/>
        <v>0</v>
      </c>
      <c r="X296" s="35">
        <f t="shared" si="106"/>
        <v>0</v>
      </c>
      <c r="Y296" s="35">
        <f t="shared" si="107"/>
        <v>1</v>
      </c>
      <c r="Z296" s="35">
        <f t="shared" si="108"/>
        <v>1</v>
      </c>
      <c r="AA296" s="36">
        <f t="shared" si="109"/>
        <v>2</v>
      </c>
      <c r="AB296" s="11">
        <f t="shared" si="110"/>
        <v>1</v>
      </c>
      <c r="AC296" s="36">
        <f t="shared" si="111"/>
        <v>0</v>
      </c>
      <c r="AD296" s="36">
        <f t="shared" si="112"/>
        <v>1</v>
      </c>
      <c r="AE296">
        <f t="shared" si="113"/>
        <v>0</v>
      </c>
      <c r="AF296">
        <f t="shared" si="114"/>
        <v>0</v>
      </c>
      <c r="AG296">
        <f t="shared" si="115"/>
        <v>0</v>
      </c>
      <c r="AH296">
        <f t="shared" si="116"/>
        <v>0</v>
      </c>
      <c r="AI296">
        <f t="shared" si="117"/>
        <v>0</v>
      </c>
      <c r="AJ296">
        <f>IF(N296&lt;1803,1,0)</f>
        <v>0</v>
      </c>
      <c r="AK296">
        <f>IF(N296&gt;2983,1,0)</f>
        <v>0</v>
      </c>
      <c r="AL296">
        <f t="shared" si="118"/>
        <v>0</v>
      </c>
      <c r="AM296" s="31">
        <f t="shared" si="120"/>
        <v>9</v>
      </c>
      <c r="AN296" s="5">
        <f t="shared" si="119"/>
        <v>0</v>
      </c>
      <c r="AS296" s="14"/>
      <c r="AT296" s="14"/>
    </row>
    <row r="297" spans="1:50" x14ac:dyDescent="0.25">
      <c r="A297" t="s">
        <v>288</v>
      </c>
      <c r="B297" s="13">
        <v>1.7842064889266616E-2</v>
      </c>
      <c r="C297" s="13">
        <v>1.2863300433891194</v>
      </c>
      <c r="D297" s="51">
        <v>4.6783960329948027E-2</v>
      </c>
      <c r="E297" s="51">
        <v>4.3627521098555284E-2</v>
      </c>
      <c r="F297" s="13">
        <f t="shared" si="98"/>
        <v>1.2614048538597245</v>
      </c>
      <c r="G297" s="13">
        <v>0.13223436956749687</v>
      </c>
      <c r="H297" s="13">
        <v>9.3922651933701654E-2</v>
      </c>
      <c r="I297" s="13">
        <v>-4.0862378868396373E-2</v>
      </c>
      <c r="J297" s="13">
        <v>-5.9037810518285418E-2</v>
      </c>
      <c r="K297" s="13">
        <v>2.451485242931388E-2</v>
      </c>
      <c r="L297" s="13">
        <v>0.57301508931558798</v>
      </c>
      <c r="M297" s="13">
        <v>5.7290860254768802E-2</v>
      </c>
      <c r="N297" s="14">
        <v>1460.8567181733383</v>
      </c>
      <c r="O297" s="1">
        <v>0.22749999999999998</v>
      </c>
      <c r="P297" s="36">
        <v>1</v>
      </c>
      <c r="Q297" s="11">
        <f t="shared" si="99"/>
        <v>0</v>
      </c>
      <c r="R297" s="31">
        <f t="shared" si="100"/>
        <v>0.5</v>
      </c>
      <c r="S297" s="31">
        <f t="shared" si="101"/>
        <v>0</v>
      </c>
      <c r="T297" s="31">
        <f t="shared" si="102"/>
        <v>0.5</v>
      </c>
      <c r="U297" s="31">
        <f t="shared" si="103"/>
        <v>0.5</v>
      </c>
      <c r="V297" s="31">
        <f t="shared" si="104"/>
        <v>0.5</v>
      </c>
      <c r="W297" s="31">
        <f t="shared" si="105"/>
        <v>0</v>
      </c>
      <c r="X297" s="35">
        <f t="shared" si="106"/>
        <v>0</v>
      </c>
      <c r="Y297" s="35">
        <f t="shared" si="107"/>
        <v>1</v>
      </c>
      <c r="Z297" s="35">
        <f t="shared" si="108"/>
        <v>1</v>
      </c>
      <c r="AA297" s="36">
        <f t="shared" si="109"/>
        <v>2</v>
      </c>
      <c r="AB297" s="11">
        <f t="shared" si="110"/>
        <v>1</v>
      </c>
      <c r="AC297" s="36">
        <f t="shared" si="111"/>
        <v>1</v>
      </c>
      <c r="AD297" s="36">
        <f t="shared" si="112"/>
        <v>1</v>
      </c>
      <c r="AE297">
        <f t="shared" si="113"/>
        <v>1</v>
      </c>
      <c r="AF297">
        <f t="shared" si="114"/>
        <v>0</v>
      </c>
      <c r="AG297">
        <f t="shared" si="115"/>
        <v>0</v>
      </c>
      <c r="AH297">
        <f t="shared" si="116"/>
        <v>0</v>
      </c>
      <c r="AI297">
        <f t="shared" si="117"/>
        <v>0</v>
      </c>
      <c r="AJ297">
        <f>IF(N297&lt;1228,1,0)</f>
        <v>0</v>
      </c>
      <c r="AK297">
        <f>IF(N297&gt;1752,1,0)</f>
        <v>0</v>
      </c>
      <c r="AL297">
        <f t="shared" si="118"/>
        <v>0</v>
      </c>
      <c r="AM297" s="31">
        <f t="shared" si="120"/>
        <v>6</v>
      </c>
      <c r="AN297" s="5">
        <f t="shared" si="119"/>
        <v>0</v>
      </c>
      <c r="AS297" s="14"/>
      <c r="AT297" s="14"/>
    </row>
    <row r="298" spans="1:50" s="49" customFormat="1" x14ac:dyDescent="0.25">
      <c r="A298" s="39" t="s">
        <v>289</v>
      </c>
      <c r="B298" s="40">
        <v>0.33395278549256657</v>
      </c>
      <c r="C298" s="40">
        <v>0.95516144644956091</v>
      </c>
      <c r="D298" s="51">
        <v>0.27342183502731104</v>
      </c>
      <c r="E298" s="51">
        <v>0.24272280992878378</v>
      </c>
      <c r="F298" s="40">
        <f t="shared" si="98"/>
        <v>0.81806609970268962</v>
      </c>
      <c r="G298" s="40">
        <v>0.18303790230354516</v>
      </c>
      <c r="H298" s="40">
        <v>3.9398905198563513E-3</v>
      </c>
      <c r="I298" s="40">
        <v>-5.2533043771295918E-2</v>
      </c>
      <c r="J298" s="40">
        <v>-3.9307197676830531E-2</v>
      </c>
      <c r="K298" s="40">
        <v>-7.3722602502938536E-3</v>
      </c>
      <c r="L298" s="40">
        <v>0.71492162693620154</v>
      </c>
      <c r="M298" s="40">
        <v>7.2966253220790511E-3</v>
      </c>
      <c r="N298" s="41">
        <v>1728.6335507393153</v>
      </c>
      <c r="O298" s="42">
        <v>0.21749999999999997</v>
      </c>
      <c r="P298" s="36">
        <v>3</v>
      </c>
      <c r="Q298" s="39">
        <f t="shared" si="99"/>
        <v>1</v>
      </c>
      <c r="R298" s="43">
        <f t="shared" si="100"/>
        <v>0</v>
      </c>
      <c r="S298" s="43">
        <f t="shared" si="101"/>
        <v>0</v>
      </c>
      <c r="T298" s="43">
        <f t="shared" si="102"/>
        <v>0</v>
      </c>
      <c r="U298" s="43">
        <f t="shared" si="103"/>
        <v>0</v>
      </c>
      <c r="V298" s="43">
        <f t="shared" si="104"/>
        <v>0.5</v>
      </c>
      <c r="W298" s="43">
        <f t="shared" si="105"/>
        <v>0</v>
      </c>
      <c r="X298" s="44">
        <f t="shared" si="106"/>
        <v>0</v>
      </c>
      <c r="Y298" s="44">
        <f t="shared" si="107"/>
        <v>1</v>
      </c>
      <c r="Z298" s="44">
        <f t="shared" si="108"/>
        <v>1</v>
      </c>
      <c r="AA298" s="44">
        <f t="shared" si="109"/>
        <v>2</v>
      </c>
      <c r="AB298" s="39">
        <f t="shared" si="110"/>
        <v>1</v>
      </c>
      <c r="AC298" s="45">
        <f t="shared" si="111"/>
        <v>0</v>
      </c>
      <c r="AD298" s="45">
        <f t="shared" si="112"/>
        <v>1</v>
      </c>
      <c r="AE298" s="46">
        <f t="shared" si="113"/>
        <v>0</v>
      </c>
      <c r="AF298" s="46">
        <f t="shared" si="114"/>
        <v>1</v>
      </c>
      <c r="AG298" s="46">
        <f t="shared" si="115"/>
        <v>0</v>
      </c>
      <c r="AH298" s="46">
        <f t="shared" si="116"/>
        <v>1</v>
      </c>
      <c r="AI298" s="46">
        <f t="shared" si="117"/>
        <v>0</v>
      </c>
      <c r="AJ298" s="46">
        <f>IF(N298&lt;1803,1,0)</f>
        <v>1</v>
      </c>
      <c r="AK298" s="46">
        <f>IF(N298&gt;2983,1,0)</f>
        <v>0</v>
      </c>
      <c r="AL298" s="46">
        <f t="shared" si="118"/>
        <v>0</v>
      </c>
      <c r="AM298" s="43">
        <f t="shared" si="120"/>
        <v>4.5</v>
      </c>
      <c r="AN298" s="49" t="str">
        <f t="shared" si="119"/>
        <v>onderzoek</v>
      </c>
      <c r="AR298" s="42"/>
      <c r="AS298" s="41"/>
      <c r="AT298" s="41"/>
      <c r="AU298" s="42"/>
      <c r="AV298" s="42"/>
      <c r="AW298" s="42"/>
      <c r="AX298" s="46"/>
    </row>
    <row r="299" spans="1:50" x14ac:dyDescent="0.25">
      <c r="A299" t="s">
        <v>290</v>
      </c>
      <c r="B299" s="13">
        <v>0</v>
      </c>
      <c r="C299" s="13">
        <v>-0.13928988106639734</v>
      </c>
      <c r="D299" s="51">
        <v>1.3739181917913177E-2</v>
      </c>
      <c r="E299" s="51">
        <v>-3.9406550925522837E-2</v>
      </c>
      <c r="F299" s="13">
        <f t="shared" si="98"/>
        <v>-0.11005659358838177</v>
      </c>
      <c r="G299" s="13">
        <v>0.75004555275008455</v>
      </c>
      <c r="H299" s="13">
        <v>-3.5005994850325295E-2</v>
      </c>
      <c r="I299" s="13">
        <v>-5.598431437987568E-2</v>
      </c>
      <c r="J299" s="13">
        <v>2.5562888536751007E-2</v>
      </c>
      <c r="K299" s="13">
        <v>-1.9938356522193394E-2</v>
      </c>
      <c r="L299" s="13">
        <v>0.63376385157364867</v>
      </c>
      <c r="M299" s="13">
        <v>8.3015474057141589E-2</v>
      </c>
      <c r="N299" s="14">
        <v>2053.9340222749684</v>
      </c>
      <c r="O299" s="1">
        <v>6.5000000000000002E-2</v>
      </c>
      <c r="P299" s="36">
        <v>2</v>
      </c>
      <c r="Q299" s="11">
        <f t="shared" si="99"/>
        <v>0</v>
      </c>
      <c r="R299" s="31">
        <f t="shared" si="100"/>
        <v>0</v>
      </c>
      <c r="S299" s="31">
        <f t="shared" si="101"/>
        <v>0</v>
      </c>
      <c r="T299" s="31">
        <f t="shared" si="102"/>
        <v>0</v>
      </c>
      <c r="U299" s="31">
        <f t="shared" si="103"/>
        <v>0</v>
      </c>
      <c r="V299" s="31">
        <f t="shared" si="104"/>
        <v>0</v>
      </c>
      <c r="W299" s="31">
        <f t="shared" si="105"/>
        <v>0</v>
      </c>
      <c r="X299" s="35">
        <f t="shared" si="106"/>
        <v>1</v>
      </c>
      <c r="Y299" s="35">
        <f t="shared" si="107"/>
        <v>1</v>
      </c>
      <c r="Z299" s="35">
        <f t="shared" si="108"/>
        <v>0</v>
      </c>
      <c r="AA299" s="36">
        <f t="shared" si="109"/>
        <v>2</v>
      </c>
      <c r="AB299" s="11">
        <f t="shared" si="110"/>
        <v>1</v>
      </c>
      <c r="AC299" s="36">
        <f t="shared" si="111"/>
        <v>0</v>
      </c>
      <c r="AD299" s="36">
        <f t="shared" si="112"/>
        <v>1</v>
      </c>
      <c r="AE299">
        <f t="shared" si="113"/>
        <v>0</v>
      </c>
      <c r="AF299">
        <f t="shared" si="114"/>
        <v>1</v>
      </c>
      <c r="AG299">
        <f t="shared" si="115"/>
        <v>0</v>
      </c>
      <c r="AH299">
        <f t="shared" si="116"/>
        <v>0</v>
      </c>
      <c r="AI299">
        <f t="shared" si="117"/>
        <v>0</v>
      </c>
      <c r="AJ299">
        <f>IF(N299&lt;1378,1,0)</f>
        <v>0</v>
      </c>
      <c r="AK299">
        <f>IF(N299&gt;2135,1,0)</f>
        <v>0</v>
      </c>
      <c r="AL299">
        <f t="shared" si="118"/>
        <v>0</v>
      </c>
      <c r="AM299" s="31">
        <f t="shared" si="120"/>
        <v>8</v>
      </c>
      <c r="AN299" s="5">
        <f t="shared" si="119"/>
        <v>0</v>
      </c>
      <c r="AS299" s="14"/>
      <c r="AT299" s="14"/>
    </row>
    <row r="300" spans="1:50" x14ac:dyDescent="0.25">
      <c r="A300" t="s">
        <v>291</v>
      </c>
      <c r="B300" s="13">
        <v>0</v>
      </c>
      <c r="C300" s="13">
        <v>0.7889451262670103</v>
      </c>
      <c r="D300" s="51">
        <v>3.1116037446081114E-3</v>
      </c>
      <c r="E300" s="51">
        <v>0.11585048276598871</v>
      </c>
      <c r="F300" s="13">
        <f t="shared" si="98"/>
        <v>0.70822318078017121</v>
      </c>
      <c r="G300" s="13">
        <v>0.30510216524117267</v>
      </c>
      <c r="H300" s="13">
        <v>5.5806581344183953E-2</v>
      </c>
      <c r="I300" s="13">
        <v>-6.4520555464075965E-2</v>
      </c>
      <c r="J300" s="13">
        <v>-4.8116344600098823E-2</v>
      </c>
      <c r="K300" s="13">
        <v>2.1367236014476303E-2</v>
      </c>
      <c r="L300" s="13">
        <v>0.53549414194019818</v>
      </c>
      <c r="M300" s="13">
        <v>5.5840002388021594E-2</v>
      </c>
      <c r="N300" s="14">
        <v>1655.6651999739022</v>
      </c>
      <c r="O300" s="1">
        <v>0.23499999999999999</v>
      </c>
      <c r="P300" s="36">
        <v>2</v>
      </c>
      <c r="Q300" s="11">
        <f t="shared" si="99"/>
        <v>0</v>
      </c>
      <c r="R300" s="31">
        <f t="shared" si="100"/>
        <v>0</v>
      </c>
      <c r="S300" s="31">
        <f t="shared" si="101"/>
        <v>0</v>
      </c>
      <c r="T300" s="31">
        <f t="shared" si="102"/>
        <v>0</v>
      </c>
      <c r="U300" s="31">
        <f t="shared" si="103"/>
        <v>0</v>
      </c>
      <c r="V300" s="31">
        <f t="shared" si="104"/>
        <v>0</v>
      </c>
      <c r="W300" s="31">
        <f t="shared" si="105"/>
        <v>0</v>
      </c>
      <c r="X300" s="35">
        <f t="shared" si="106"/>
        <v>0</v>
      </c>
      <c r="Y300" s="35">
        <f t="shared" si="107"/>
        <v>1</v>
      </c>
      <c r="Z300" s="35">
        <f t="shared" si="108"/>
        <v>1</v>
      </c>
      <c r="AA300" s="36">
        <f t="shared" si="109"/>
        <v>2</v>
      </c>
      <c r="AB300" s="11">
        <f t="shared" si="110"/>
        <v>1</v>
      </c>
      <c r="AC300" s="36">
        <f t="shared" si="111"/>
        <v>0</v>
      </c>
      <c r="AD300" s="36">
        <f t="shared" si="112"/>
        <v>1</v>
      </c>
      <c r="AE300">
        <f t="shared" si="113"/>
        <v>0</v>
      </c>
      <c r="AF300">
        <f t="shared" si="114"/>
        <v>0</v>
      </c>
      <c r="AG300">
        <f t="shared" si="115"/>
        <v>0</v>
      </c>
      <c r="AH300">
        <f t="shared" si="116"/>
        <v>0</v>
      </c>
      <c r="AI300">
        <f t="shared" si="117"/>
        <v>0</v>
      </c>
      <c r="AJ300">
        <f>IF(N300&lt;1378,1,0)</f>
        <v>0</v>
      </c>
      <c r="AK300">
        <f>IF(N300&gt;2135,1,0)</f>
        <v>0</v>
      </c>
      <c r="AL300">
        <f t="shared" si="118"/>
        <v>0</v>
      </c>
      <c r="AM300" s="31">
        <f t="shared" si="120"/>
        <v>9</v>
      </c>
      <c r="AN300" s="5">
        <f t="shared" si="119"/>
        <v>0</v>
      </c>
      <c r="AS300" s="14"/>
      <c r="AT300" s="14"/>
    </row>
    <row r="301" spans="1:50" x14ac:dyDescent="0.25">
      <c r="A301" t="s">
        <v>292</v>
      </c>
      <c r="B301" s="13">
        <v>0</v>
      </c>
      <c r="C301" s="13">
        <v>6.4723763669006035E-2</v>
      </c>
      <c r="D301" s="51">
        <v>7.0854414884935532E-2</v>
      </c>
      <c r="E301" s="51">
        <v>0.19324302268646973</v>
      </c>
      <c r="F301" s="13">
        <f t="shared" si="98"/>
        <v>-6.2043822425330519E-2</v>
      </c>
      <c r="G301" s="13">
        <v>0.6420337492187681</v>
      </c>
      <c r="H301" s="13">
        <v>-3.3677855877091087E-2</v>
      </c>
      <c r="I301" s="13">
        <v>3.370636138078717E-2</v>
      </c>
      <c r="J301" s="13">
        <v>-2.6103721233882812E-2</v>
      </c>
      <c r="K301" s="13">
        <v>-2.2166231434633588E-2</v>
      </c>
      <c r="L301" s="13">
        <v>0.48173655728762044</v>
      </c>
      <c r="M301" s="13">
        <v>9.6156182203712831E-2</v>
      </c>
      <c r="N301" s="14">
        <v>2176.6358557510544</v>
      </c>
      <c r="O301" s="1">
        <v>0.23749999999999999</v>
      </c>
      <c r="P301" s="36">
        <v>3</v>
      </c>
      <c r="Q301" s="11">
        <f t="shared" si="99"/>
        <v>0</v>
      </c>
      <c r="R301" s="31">
        <f t="shared" si="100"/>
        <v>0</v>
      </c>
      <c r="S301" s="31">
        <f t="shared" si="101"/>
        <v>0</v>
      </c>
      <c r="T301" s="31">
        <f t="shared" si="102"/>
        <v>0</v>
      </c>
      <c r="U301" s="31">
        <f t="shared" si="103"/>
        <v>0</v>
      </c>
      <c r="V301" s="31">
        <f t="shared" si="104"/>
        <v>0</v>
      </c>
      <c r="W301" s="31">
        <f t="shared" si="105"/>
        <v>0</v>
      </c>
      <c r="X301" s="35">
        <f t="shared" si="106"/>
        <v>1</v>
      </c>
      <c r="Y301" s="35">
        <f t="shared" si="107"/>
        <v>0</v>
      </c>
      <c r="Z301" s="35">
        <f t="shared" si="108"/>
        <v>1</v>
      </c>
      <c r="AA301" s="36">
        <f t="shared" si="109"/>
        <v>2</v>
      </c>
      <c r="AB301" s="11">
        <f t="shared" si="110"/>
        <v>1</v>
      </c>
      <c r="AC301" s="36">
        <f t="shared" si="111"/>
        <v>0</v>
      </c>
      <c r="AD301" s="36">
        <f t="shared" si="112"/>
        <v>1</v>
      </c>
      <c r="AE301">
        <f t="shared" si="113"/>
        <v>0</v>
      </c>
      <c r="AF301">
        <f t="shared" si="114"/>
        <v>1</v>
      </c>
      <c r="AG301">
        <f t="shared" si="115"/>
        <v>0</v>
      </c>
      <c r="AH301">
        <f t="shared" si="116"/>
        <v>0</v>
      </c>
      <c r="AI301">
        <f t="shared" si="117"/>
        <v>0</v>
      </c>
      <c r="AJ301">
        <f>IF(N301&lt;1803,1,0)</f>
        <v>0</v>
      </c>
      <c r="AK301">
        <f>IF(N301&gt;2983,1,0)</f>
        <v>0</v>
      </c>
      <c r="AL301">
        <f t="shared" si="118"/>
        <v>0</v>
      </c>
      <c r="AM301" s="31">
        <f t="shared" si="120"/>
        <v>8</v>
      </c>
      <c r="AN301" s="5">
        <f t="shared" si="119"/>
        <v>0</v>
      </c>
      <c r="AR301" s="16"/>
      <c r="AS301" s="14"/>
      <c r="AT301" s="14"/>
      <c r="AU301" s="16"/>
      <c r="AV301" s="16"/>
      <c r="AW301" s="16"/>
      <c r="AX301" s="15"/>
    </row>
    <row r="302" spans="1:50" s="15" customFormat="1" x14ac:dyDescent="0.25">
      <c r="A302" s="11" t="s">
        <v>293</v>
      </c>
      <c r="B302" s="13">
        <v>5.8748460763461324E-2</v>
      </c>
      <c r="C302" s="13">
        <v>0.68232967973164027</v>
      </c>
      <c r="D302" s="51">
        <v>6.4971854572392962E-2</v>
      </c>
      <c r="E302" s="51">
        <v>1.5311738651836626E-2</v>
      </c>
      <c r="F302" s="13">
        <f t="shared" si="98"/>
        <v>0.67940808522404184</v>
      </c>
      <c r="G302" s="13">
        <v>0.38821970969066011</v>
      </c>
      <c r="H302" s="13">
        <v>6.1285097192224618E-3</v>
      </c>
      <c r="I302" s="13">
        <v>-7.0974559563427597E-4</v>
      </c>
      <c r="J302" s="13">
        <v>-1.4617884736778953E-2</v>
      </c>
      <c r="K302" s="13">
        <v>-1.1803341976075082E-3</v>
      </c>
      <c r="L302" s="13">
        <v>0.79917285682408634</v>
      </c>
      <c r="M302" s="13">
        <v>-5.6733556956682402E-4</v>
      </c>
      <c r="N302" s="14">
        <v>1806.2274179734434</v>
      </c>
      <c r="O302" s="1">
        <v>0.2</v>
      </c>
      <c r="P302" s="36">
        <v>3</v>
      </c>
      <c r="Q302" s="11">
        <f t="shared" si="99"/>
        <v>0</v>
      </c>
      <c r="R302" s="31">
        <f t="shared" si="100"/>
        <v>0</v>
      </c>
      <c r="S302" s="31">
        <f t="shared" si="101"/>
        <v>0</v>
      </c>
      <c r="T302" s="31">
        <f t="shared" si="102"/>
        <v>0</v>
      </c>
      <c r="U302" s="31">
        <f t="shared" si="103"/>
        <v>0</v>
      </c>
      <c r="V302" s="31">
        <f t="shared" si="104"/>
        <v>0</v>
      </c>
      <c r="W302" s="31">
        <f t="shared" si="105"/>
        <v>0</v>
      </c>
      <c r="X302" s="35">
        <f t="shared" si="106"/>
        <v>0</v>
      </c>
      <c r="Y302" s="35">
        <f t="shared" si="107"/>
        <v>1</v>
      </c>
      <c r="Z302" s="35">
        <f t="shared" si="108"/>
        <v>1</v>
      </c>
      <c r="AA302" s="36">
        <f t="shared" si="109"/>
        <v>2</v>
      </c>
      <c r="AB302" s="11">
        <f t="shared" si="110"/>
        <v>1</v>
      </c>
      <c r="AC302" s="36">
        <f t="shared" si="111"/>
        <v>0</v>
      </c>
      <c r="AD302" s="36">
        <f t="shared" si="112"/>
        <v>1</v>
      </c>
      <c r="AE302">
        <f t="shared" si="113"/>
        <v>0</v>
      </c>
      <c r="AF302">
        <f t="shared" si="114"/>
        <v>1</v>
      </c>
      <c r="AG302">
        <f t="shared" si="115"/>
        <v>0</v>
      </c>
      <c r="AH302">
        <f t="shared" si="116"/>
        <v>1</v>
      </c>
      <c r="AI302">
        <f t="shared" si="117"/>
        <v>1</v>
      </c>
      <c r="AJ302">
        <f>IF(N302&lt;1803,1,0)</f>
        <v>0</v>
      </c>
      <c r="AK302">
        <f>IF(N302&gt;2983,1,0)</f>
        <v>0</v>
      </c>
      <c r="AL302">
        <f t="shared" si="118"/>
        <v>0</v>
      </c>
      <c r="AM302" s="31">
        <f t="shared" si="120"/>
        <v>6</v>
      </c>
      <c r="AN302" s="5">
        <f t="shared" si="119"/>
        <v>0</v>
      </c>
      <c r="AR302" s="1"/>
      <c r="AS302" s="14"/>
      <c r="AT302" s="14"/>
      <c r="AU302" s="1"/>
      <c r="AV302" s="1"/>
      <c r="AW302" s="1"/>
      <c r="AX302"/>
    </row>
    <row r="303" spans="1:50" x14ac:dyDescent="0.25">
      <c r="A303" t="s">
        <v>294</v>
      </c>
      <c r="B303" s="13">
        <v>0</v>
      </c>
      <c r="C303" s="13">
        <v>0.37444968247165622</v>
      </c>
      <c r="D303" s="51">
        <v>6.7180945702003864E-2</v>
      </c>
      <c r="E303" s="51">
        <v>1.9999740263113467E-2</v>
      </c>
      <c r="F303" s="13">
        <f t="shared" si="98"/>
        <v>0.36851157777171722</v>
      </c>
      <c r="G303" s="13">
        <v>0.44937677403430826</v>
      </c>
      <c r="H303" s="13">
        <v>7.3872776398194562E-2</v>
      </c>
      <c r="I303" s="13">
        <v>2.2863741339491917E-2</v>
      </c>
      <c r="J303" s="13">
        <v>-2.11685562525162E-3</v>
      </c>
      <c r="K303" s="13">
        <v>7.4028259373254898E-2</v>
      </c>
      <c r="L303" s="13">
        <v>0.59897776474074205</v>
      </c>
      <c r="M303" s="13">
        <v>6.7434180692706916E-2</v>
      </c>
      <c r="N303" s="14">
        <v>2044.1402451182148</v>
      </c>
      <c r="O303" s="1">
        <v>0.13750000000000001</v>
      </c>
      <c r="P303" s="36">
        <v>1</v>
      </c>
      <c r="Q303" s="11">
        <f t="shared" si="99"/>
        <v>0</v>
      </c>
      <c r="R303" s="31">
        <f t="shared" si="100"/>
        <v>0</v>
      </c>
      <c r="S303" s="31">
        <f t="shared" si="101"/>
        <v>0</v>
      </c>
      <c r="T303" s="31">
        <f t="shared" si="102"/>
        <v>0</v>
      </c>
      <c r="U303" s="31">
        <f t="shared" si="103"/>
        <v>0</v>
      </c>
      <c r="V303" s="31">
        <f t="shared" si="104"/>
        <v>0</v>
      </c>
      <c r="W303" s="31">
        <f t="shared" si="105"/>
        <v>0</v>
      </c>
      <c r="X303" s="35">
        <f t="shared" si="106"/>
        <v>0</v>
      </c>
      <c r="Y303" s="35">
        <f t="shared" si="107"/>
        <v>0</v>
      </c>
      <c r="Z303" s="35">
        <f t="shared" si="108"/>
        <v>1</v>
      </c>
      <c r="AA303" s="36">
        <f t="shared" si="109"/>
        <v>1</v>
      </c>
      <c r="AB303" s="11">
        <f t="shared" si="110"/>
        <v>1</v>
      </c>
      <c r="AC303" s="36">
        <f t="shared" si="111"/>
        <v>0</v>
      </c>
      <c r="AD303" s="36">
        <f t="shared" si="112"/>
        <v>1</v>
      </c>
      <c r="AE303">
        <f t="shared" si="113"/>
        <v>0</v>
      </c>
      <c r="AF303">
        <f t="shared" si="114"/>
        <v>0</v>
      </c>
      <c r="AG303">
        <f t="shared" si="115"/>
        <v>1</v>
      </c>
      <c r="AH303">
        <f t="shared" si="116"/>
        <v>0</v>
      </c>
      <c r="AI303">
        <f t="shared" si="117"/>
        <v>0</v>
      </c>
      <c r="AJ303">
        <f>IF(N303&lt;1228,1,0)</f>
        <v>0</v>
      </c>
      <c r="AK303">
        <f>IF(N303&gt;1752,1,0)</f>
        <v>1</v>
      </c>
      <c r="AL303">
        <f t="shared" si="118"/>
        <v>0</v>
      </c>
      <c r="AM303" s="31">
        <f t="shared" si="120"/>
        <v>7</v>
      </c>
      <c r="AN303" s="5">
        <f t="shared" si="119"/>
        <v>0</v>
      </c>
      <c r="AS303" s="14"/>
      <c r="AT303" s="14"/>
    </row>
    <row r="304" spans="1:50" x14ac:dyDescent="0.25">
      <c r="A304" t="s">
        <v>295</v>
      </c>
      <c r="B304" s="13">
        <v>0</v>
      </c>
      <c r="C304" s="13">
        <v>1.1807824863279768</v>
      </c>
      <c r="D304" s="51">
        <v>1.5235141944671493E-2</v>
      </c>
      <c r="E304" s="51">
        <v>0.81501268190742626</v>
      </c>
      <c r="F304" s="13">
        <f t="shared" si="98"/>
        <v>0.61210182602613894</v>
      </c>
      <c r="G304" s="13">
        <v>0.34355067816150747</v>
      </c>
      <c r="H304" s="13">
        <v>8.4226392737031031E-2</v>
      </c>
      <c r="I304" s="13">
        <v>6.8556246092744452E-2</v>
      </c>
      <c r="J304" s="13">
        <v>3.3984141295829717E-2</v>
      </c>
      <c r="K304" s="13">
        <v>1.7417609734311931E-2</v>
      </c>
      <c r="L304" s="13">
        <v>0.67911380657198916</v>
      </c>
      <c r="M304" s="13">
        <v>4.530990087451859E-2</v>
      </c>
      <c r="N304" s="14">
        <v>1447.1409760712297</v>
      </c>
      <c r="O304" s="1">
        <v>0.155</v>
      </c>
      <c r="P304" s="36">
        <v>1</v>
      </c>
      <c r="Q304" s="11">
        <f t="shared" si="99"/>
        <v>0</v>
      </c>
      <c r="R304" s="31">
        <f t="shared" si="100"/>
        <v>0.5</v>
      </c>
      <c r="S304" s="31">
        <f t="shared" si="101"/>
        <v>0</v>
      </c>
      <c r="T304" s="31">
        <f t="shared" si="102"/>
        <v>0</v>
      </c>
      <c r="U304" s="31">
        <f t="shared" si="103"/>
        <v>0</v>
      </c>
      <c r="V304" s="31">
        <f t="shared" si="104"/>
        <v>0</v>
      </c>
      <c r="W304" s="31">
        <f t="shared" si="105"/>
        <v>0</v>
      </c>
      <c r="X304" s="35">
        <f t="shared" si="106"/>
        <v>0</v>
      </c>
      <c r="Y304" s="35">
        <f t="shared" si="107"/>
        <v>0</v>
      </c>
      <c r="Z304" s="35">
        <f t="shared" si="108"/>
        <v>0</v>
      </c>
      <c r="AA304" s="36">
        <f t="shared" si="109"/>
        <v>0</v>
      </c>
      <c r="AB304" s="11">
        <f t="shared" si="110"/>
        <v>0</v>
      </c>
      <c r="AC304" s="36">
        <f t="shared" si="111"/>
        <v>0</v>
      </c>
      <c r="AD304" s="36">
        <f t="shared" si="112"/>
        <v>0</v>
      </c>
      <c r="AE304">
        <f t="shared" si="113"/>
        <v>0</v>
      </c>
      <c r="AF304">
        <f t="shared" si="114"/>
        <v>0</v>
      </c>
      <c r="AG304">
        <f t="shared" si="115"/>
        <v>0</v>
      </c>
      <c r="AH304">
        <f t="shared" si="116"/>
        <v>0</v>
      </c>
      <c r="AI304">
        <f t="shared" si="117"/>
        <v>0</v>
      </c>
      <c r="AJ304">
        <f>IF(N304&lt;1228,1,0)</f>
        <v>0</v>
      </c>
      <c r="AK304">
        <f>IF(N304&gt;1752,1,0)</f>
        <v>0</v>
      </c>
      <c r="AL304">
        <f t="shared" si="118"/>
        <v>0</v>
      </c>
      <c r="AM304" s="31">
        <f t="shared" si="120"/>
        <v>9.5</v>
      </c>
      <c r="AN304" s="5">
        <f t="shared" si="119"/>
        <v>0</v>
      </c>
      <c r="AS304" s="14"/>
      <c r="AT304" s="14"/>
    </row>
    <row r="305" spans="1:50" x14ac:dyDescent="0.25">
      <c r="A305" t="s">
        <v>296</v>
      </c>
      <c r="B305" s="13">
        <v>1.9545450991736182E-2</v>
      </c>
      <c r="C305" s="13">
        <v>0.858392175020257</v>
      </c>
      <c r="D305" s="51">
        <v>4.444380136589883E-2</v>
      </c>
      <c r="E305" s="51">
        <v>0.13473202917004282</v>
      </c>
      <c r="F305" s="13">
        <f t="shared" si="98"/>
        <v>0.76941301076513491</v>
      </c>
      <c r="G305" s="13">
        <v>0.30285676311695214</v>
      </c>
      <c r="H305" s="13">
        <v>1.0575067087236947E-2</v>
      </c>
      <c r="I305" s="13">
        <v>5.5328740077227275E-4</v>
      </c>
      <c r="J305" s="13">
        <v>-1.2709804375506424E-2</v>
      </c>
      <c r="K305" s="13">
        <v>4.2416657020488482E-2</v>
      </c>
      <c r="L305" s="13">
        <v>0.62958963821417069</v>
      </c>
      <c r="M305" s="13">
        <v>3.9635917512464341E-2</v>
      </c>
      <c r="N305" s="14">
        <v>1636.3845103271365</v>
      </c>
      <c r="O305" s="1">
        <v>0.17250000000000001</v>
      </c>
      <c r="P305" s="36">
        <v>2</v>
      </c>
      <c r="Q305" s="11">
        <f t="shared" si="99"/>
        <v>0</v>
      </c>
      <c r="R305" s="31">
        <f t="shared" si="100"/>
        <v>0</v>
      </c>
      <c r="S305" s="31">
        <f t="shared" si="101"/>
        <v>0</v>
      </c>
      <c r="T305" s="31">
        <f t="shared" si="102"/>
        <v>0</v>
      </c>
      <c r="U305" s="31">
        <f t="shared" si="103"/>
        <v>0</v>
      </c>
      <c r="V305" s="31">
        <f t="shared" si="104"/>
        <v>0</v>
      </c>
      <c r="W305" s="31">
        <f t="shared" si="105"/>
        <v>0</v>
      </c>
      <c r="X305" s="35">
        <f t="shared" si="106"/>
        <v>0</v>
      </c>
      <c r="Y305" s="35">
        <f t="shared" si="107"/>
        <v>0</v>
      </c>
      <c r="Z305" s="35">
        <f t="shared" si="108"/>
        <v>1</v>
      </c>
      <c r="AA305" s="36">
        <f t="shared" si="109"/>
        <v>1</v>
      </c>
      <c r="AB305" s="11">
        <f t="shared" si="110"/>
        <v>1</v>
      </c>
      <c r="AC305" s="36">
        <f t="shared" si="111"/>
        <v>0</v>
      </c>
      <c r="AD305" s="36">
        <f t="shared" si="112"/>
        <v>1</v>
      </c>
      <c r="AE305">
        <f t="shared" si="113"/>
        <v>0</v>
      </c>
      <c r="AF305">
        <f t="shared" si="114"/>
        <v>0</v>
      </c>
      <c r="AG305">
        <f t="shared" si="115"/>
        <v>0</v>
      </c>
      <c r="AH305">
        <f t="shared" si="116"/>
        <v>0</v>
      </c>
      <c r="AI305">
        <f t="shared" si="117"/>
        <v>0</v>
      </c>
      <c r="AJ305">
        <f>IF(N305&lt;1378,1,0)</f>
        <v>0</v>
      </c>
      <c r="AK305">
        <f>IF(N305&gt;2135,1,0)</f>
        <v>0</v>
      </c>
      <c r="AL305">
        <f t="shared" si="118"/>
        <v>0</v>
      </c>
      <c r="AM305" s="31">
        <f t="shared" si="120"/>
        <v>9</v>
      </c>
      <c r="AN305" s="5">
        <f t="shared" si="119"/>
        <v>0</v>
      </c>
      <c r="AS305" s="14"/>
      <c r="AT305" s="14"/>
    </row>
    <row r="306" spans="1:50" x14ac:dyDescent="0.25">
      <c r="A306" t="s">
        <v>297</v>
      </c>
      <c r="B306" s="13">
        <v>0</v>
      </c>
      <c r="C306" s="13">
        <v>0.50812585025710222</v>
      </c>
      <c r="D306" s="51">
        <v>8.5035696927867124E-2</v>
      </c>
      <c r="E306" s="51">
        <v>3.2845168320391305E-2</v>
      </c>
      <c r="F306" s="13">
        <f t="shared" si="98"/>
        <v>0.4953385160641724</v>
      </c>
      <c r="G306" s="13">
        <v>0.20798937340690854</v>
      </c>
      <c r="H306" s="13">
        <v>-3.6965061310058174E-2</v>
      </c>
      <c r="I306" s="13">
        <v>-6.8577886469994076E-2</v>
      </c>
      <c r="J306" s="13">
        <v>5.9332133449031176E-2</v>
      </c>
      <c r="K306" s="13">
        <v>-9.8313578148198286E-3</v>
      </c>
      <c r="L306" s="13">
        <v>0.67145714935275602</v>
      </c>
      <c r="M306" s="13">
        <v>4.4436182706461928E-2</v>
      </c>
      <c r="N306" s="14">
        <v>2650.0636226183892</v>
      </c>
      <c r="O306" s="1">
        <v>7.4999999999999997E-2</v>
      </c>
      <c r="P306" s="36">
        <v>3</v>
      </c>
      <c r="Q306" s="11">
        <f t="shared" si="99"/>
        <v>0</v>
      </c>
      <c r="R306" s="31">
        <f t="shared" si="100"/>
        <v>0</v>
      </c>
      <c r="S306" s="31">
        <f t="shared" si="101"/>
        <v>0</v>
      </c>
      <c r="T306" s="31">
        <f t="shared" si="102"/>
        <v>0</v>
      </c>
      <c r="U306" s="31">
        <f t="shared" si="103"/>
        <v>0</v>
      </c>
      <c r="V306" s="31">
        <f t="shared" si="104"/>
        <v>0</v>
      </c>
      <c r="W306" s="31">
        <f t="shared" si="105"/>
        <v>0</v>
      </c>
      <c r="X306" s="35">
        <f t="shared" si="106"/>
        <v>1</v>
      </c>
      <c r="Y306" s="35">
        <f t="shared" si="107"/>
        <v>1</v>
      </c>
      <c r="Z306" s="35">
        <f t="shared" si="108"/>
        <v>0</v>
      </c>
      <c r="AA306" s="36">
        <f t="shared" si="109"/>
        <v>2</v>
      </c>
      <c r="AB306" s="11">
        <f t="shared" si="110"/>
        <v>1</v>
      </c>
      <c r="AC306" s="36">
        <f t="shared" si="111"/>
        <v>0</v>
      </c>
      <c r="AD306" s="36">
        <f t="shared" si="112"/>
        <v>1</v>
      </c>
      <c r="AE306">
        <f t="shared" si="113"/>
        <v>0</v>
      </c>
      <c r="AF306">
        <f t="shared" si="114"/>
        <v>1</v>
      </c>
      <c r="AG306">
        <f t="shared" si="115"/>
        <v>0</v>
      </c>
      <c r="AH306">
        <f t="shared" si="116"/>
        <v>0</v>
      </c>
      <c r="AI306">
        <f t="shared" si="117"/>
        <v>0</v>
      </c>
      <c r="AJ306">
        <f>IF(N306&lt;1803,1,0)</f>
        <v>0</v>
      </c>
      <c r="AK306">
        <f>IF(N306&gt;2983,1,0)</f>
        <v>0</v>
      </c>
      <c r="AL306">
        <f t="shared" si="118"/>
        <v>0</v>
      </c>
      <c r="AM306" s="31">
        <f t="shared" si="120"/>
        <v>8</v>
      </c>
      <c r="AN306" s="5">
        <f t="shared" si="119"/>
        <v>0</v>
      </c>
      <c r="AS306" s="14"/>
      <c r="AT306" s="14"/>
    </row>
    <row r="307" spans="1:50" x14ac:dyDescent="0.25">
      <c r="A307" t="s">
        <v>298</v>
      </c>
      <c r="B307" s="13">
        <v>0</v>
      </c>
      <c r="C307" s="13">
        <v>0.45424090525584399</v>
      </c>
      <c r="D307" s="51">
        <v>0.16763445663142917</v>
      </c>
      <c r="E307" s="51">
        <v>7.2931659139411381E-2</v>
      </c>
      <c r="F307" s="13">
        <f t="shared" si="98"/>
        <v>0.42330487865402755</v>
      </c>
      <c r="G307" s="13">
        <v>0.40463121286770032</v>
      </c>
      <c r="H307" s="13">
        <v>1.232205656984418E-2</v>
      </c>
      <c r="I307" s="13">
        <v>1.6265548591800977E-2</v>
      </c>
      <c r="J307" s="13">
        <v>4.0440385792512447E-2</v>
      </c>
      <c r="K307" s="13">
        <v>2.0668933114960212E-2</v>
      </c>
      <c r="L307" s="13">
        <v>0.64767909026285697</v>
      </c>
      <c r="M307" s="13">
        <v>1.2226385634055139E-2</v>
      </c>
      <c r="N307" s="14">
        <v>1590.4326180752635</v>
      </c>
      <c r="O307" s="1">
        <v>0.15</v>
      </c>
      <c r="P307" s="36">
        <v>2</v>
      </c>
      <c r="Q307" s="11">
        <f t="shared" si="99"/>
        <v>0</v>
      </c>
      <c r="R307" s="31">
        <f t="shared" si="100"/>
        <v>0</v>
      </c>
      <c r="S307" s="31">
        <f t="shared" si="101"/>
        <v>0</v>
      </c>
      <c r="T307" s="31">
        <f t="shared" si="102"/>
        <v>0</v>
      </c>
      <c r="U307" s="31">
        <f t="shared" si="103"/>
        <v>0</v>
      </c>
      <c r="V307" s="31">
        <f t="shared" si="104"/>
        <v>0</v>
      </c>
      <c r="W307" s="31">
        <f t="shared" si="105"/>
        <v>0</v>
      </c>
      <c r="X307" s="35">
        <f t="shared" si="106"/>
        <v>0</v>
      </c>
      <c r="Y307" s="35">
        <f t="shared" si="107"/>
        <v>0</v>
      </c>
      <c r="Z307" s="35">
        <f t="shared" si="108"/>
        <v>0</v>
      </c>
      <c r="AA307" s="36">
        <f t="shared" si="109"/>
        <v>0</v>
      </c>
      <c r="AB307" s="11">
        <f t="shared" si="110"/>
        <v>0</v>
      </c>
      <c r="AC307" s="36">
        <f t="shared" si="111"/>
        <v>0</v>
      </c>
      <c r="AD307" s="36">
        <f t="shared" si="112"/>
        <v>0</v>
      </c>
      <c r="AE307">
        <f t="shared" si="113"/>
        <v>0</v>
      </c>
      <c r="AF307">
        <f t="shared" si="114"/>
        <v>0</v>
      </c>
      <c r="AG307">
        <f t="shared" si="115"/>
        <v>0</v>
      </c>
      <c r="AH307">
        <f t="shared" si="116"/>
        <v>0</v>
      </c>
      <c r="AI307">
        <f t="shared" si="117"/>
        <v>0</v>
      </c>
      <c r="AJ307">
        <f>IF(N307&lt;1378,1,0)</f>
        <v>0</v>
      </c>
      <c r="AK307">
        <f>IF(N307&gt;2135,1,0)</f>
        <v>0</v>
      </c>
      <c r="AL307">
        <f t="shared" si="118"/>
        <v>0</v>
      </c>
      <c r="AM307" s="31">
        <f t="shared" si="120"/>
        <v>10</v>
      </c>
      <c r="AN307" s="5">
        <f t="shared" si="119"/>
        <v>0</v>
      </c>
      <c r="AS307" s="14"/>
      <c r="AT307" s="14"/>
    </row>
    <row r="308" spans="1:50" x14ac:dyDescent="0.25">
      <c r="A308" t="s">
        <v>413</v>
      </c>
      <c r="B308" s="13">
        <v>9.741083732379259E-2</v>
      </c>
      <c r="C308" s="13">
        <v>0.97207219172421933</v>
      </c>
      <c r="D308" s="51">
        <v>0.20156720382503984</v>
      </c>
      <c r="E308" s="51">
        <v>0.19013045274777168</v>
      </c>
      <c r="F308" s="13">
        <f t="shared" si="98"/>
        <v>0.86316893925978389</v>
      </c>
      <c r="G308" s="13">
        <v>0.31079769189654982</v>
      </c>
      <c r="H308" s="13">
        <v>4.8000000000000001E-2</v>
      </c>
      <c r="I308" s="13">
        <v>-5.5591813741318073E-2</v>
      </c>
      <c r="J308" s="13">
        <v>-7.4523345729295793E-4</v>
      </c>
      <c r="K308" s="13">
        <v>9.5710849418570332E-2</v>
      </c>
      <c r="L308" s="13">
        <v>0.64205577173252226</v>
      </c>
      <c r="M308" s="13">
        <v>5.9403805464925644E-2</v>
      </c>
      <c r="N308" s="14">
        <v>1469</v>
      </c>
      <c r="O308" s="1">
        <v>0.1875</v>
      </c>
      <c r="P308" s="36">
        <v>1</v>
      </c>
      <c r="Q308" s="11">
        <f t="shared" si="99"/>
        <v>0</v>
      </c>
      <c r="R308" s="31">
        <f t="shared" si="100"/>
        <v>0</v>
      </c>
      <c r="S308" s="31">
        <f t="shared" si="101"/>
        <v>0</v>
      </c>
      <c r="T308" s="31">
        <f t="shared" si="102"/>
        <v>0</v>
      </c>
      <c r="U308" s="31">
        <f t="shared" si="103"/>
        <v>0</v>
      </c>
      <c r="V308" s="31">
        <f t="shared" si="104"/>
        <v>0</v>
      </c>
      <c r="W308" s="31">
        <f t="shared" si="105"/>
        <v>0</v>
      </c>
      <c r="X308" s="35">
        <f t="shared" si="106"/>
        <v>0</v>
      </c>
      <c r="Y308" s="35">
        <f t="shared" si="107"/>
        <v>1</v>
      </c>
      <c r="Z308" s="35">
        <f t="shared" si="108"/>
        <v>1</v>
      </c>
      <c r="AA308" s="36">
        <f t="shared" si="109"/>
        <v>2</v>
      </c>
      <c r="AB308" s="11">
        <f t="shared" si="110"/>
        <v>1</v>
      </c>
      <c r="AC308" s="36">
        <f t="shared" si="111"/>
        <v>0</v>
      </c>
      <c r="AD308" s="36">
        <f t="shared" si="112"/>
        <v>1</v>
      </c>
      <c r="AE308">
        <f t="shared" si="113"/>
        <v>0</v>
      </c>
      <c r="AF308">
        <f t="shared" si="114"/>
        <v>0</v>
      </c>
      <c r="AG308">
        <f t="shared" si="115"/>
        <v>1</v>
      </c>
      <c r="AH308">
        <f t="shared" si="116"/>
        <v>0</v>
      </c>
      <c r="AI308">
        <f t="shared" si="117"/>
        <v>0</v>
      </c>
      <c r="AJ308">
        <f>IF(N308&lt;1803,1,0)</f>
        <v>1</v>
      </c>
      <c r="AK308">
        <f>IF(N308&gt;2983,1,0)</f>
        <v>0</v>
      </c>
      <c r="AL308">
        <f t="shared" si="118"/>
        <v>0</v>
      </c>
      <c r="AM308" s="31">
        <f t="shared" si="120"/>
        <v>7</v>
      </c>
      <c r="AN308" s="5">
        <f t="shared" si="119"/>
        <v>0</v>
      </c>
    </row>
    <row r="309" spans="1:50" x14ac:dyDescent="0.25">
      <c r="A309" t="s">
        <v>299</v>
      </c>
      <c r="B309" s="13">
        <v>0</v>
      </c>
      <c r="C309" s="13">
        <v>0.83116724654935903</v>
      </c>
      <c r="D309" s="51">
        <v>2.799335938799883E-2</v>
      </c>
      <c r="E309" s="51">
        <v>5.3709092388069084E-2</v>
      </c>
      <c r="F309" s="13">
        <f t="shared" si="98"/>
        <v>0.79693008500427054</v>
      </c>
      <c r="G309" s="13">
        <v>0.27190128487537935</v>
      </c>
      <c r="H309" s="13">
        <v>6.1498182289787998E-2</v>
      </c>
      <c r="I309" s="13">
        <v>1.9040928602644166E-2</v>
      </c>
      <c r="J309" s="13">
        <v>1.5932292379195214E-2</v>
      </c>
      <c r="K309" s="13">
        <v>-1.5848175495550124E-2</v>
      </c>
      <c r="L309" s="13">
        <v>0.55583428738926921</v>
      </c>
      <c r="M309" s="13">
        <v>5.7578502895386026E-2</v>
      </c>
      <c r="N309" s="14">
        <v>2000.1701726578765</v>
      </c>
      <c r="O309" s="1">
        <v>0.1825</v>
      </c>
      <c r="P309" s="36">
        <v>2</v>
      </c>
      <c r="Q309" s="11">
        <f t="shared" si="99"/>
        <v>0</v>
      </c>
      <c r="R309" s="31">
        <f t="shared" si="100"/>
        <v>0</v>
      </c>
      <c r="S309" s="31">
        <f t="shared" si="101"/>
        <v>0</v>
      </c>
      <c r="T309" s="31">
        <f t="shared" si="102"/>
        <v>0</v>
      </c>
      <c r="U309" s="31">
        <f t="shared" si="103"/>
        <v>0</v>
      </c>
      <c r="V309" s="31">
        <f t="shared" si="104"/>
        <v>0</v>
      </c>
      <c r="W309" s="31">
        <f t="shared" si="105"/>
        <v>0</v>
      </c>
      <c r="X309" s="35">
        <f t="shared" si="106"/>
        <v>0</v>
      </c>
      <c r="Y309" s="35">
        <f t="shared" si="107"/>
        <v>0</v>
      </c>
      <c r="Z309" s="35">
        <f t="shared" si="108"/>
        <v>0</v>
      </c>
      <c r="AA309" s="36">
        <f t="shared" si="109"/>
        <v>0</v>
      </c>
      <c r="AB309" s="11">
        <f t="shared" si="110"/>
        <v>0</v>
      </c>
      <c r="AC309" s="36">
        <f t="shared" si="111"/>
        <v>0</v>
      </c>
      <c r="AD309" s="36">
        <f t="shared" si="112"/>
        <v>0</v>
      </c>
      <c r="AE309">
        <f t="shared" si="113"/>
        <v>0</v>
      </c>
      <c r="AF309">
        <f t="shared" si="114"/>
        <v>1</v>
      </c>
      <c r="AG309">
        <f t="shared" si="115"/>
        <v>0</v>
      </c>
      <c r="AH309">
        <f t="shared" si="116"/>
        <v>0</v>
      </c>
      <c r="AI309">
        <f t="shared" si="117"/>
        <v>0</v>
      </c>
      <c r="AJ309">
        <f>IF(N309&lt;1378,1,0)</f>
        <v>0</v>
      </c>
      <c r="AK309">
        <f>IF(N309&gt;2135,1,0)</f>
        <v>0</v>
      </c>
      <c r="AL309">
        <f t="shared" si="118"/>
        <v>0</v>
      </c>
      <c r="AM309" s="31">
        <f t="shared" si="120"/>
        <v>9</v>
      </c>
      <c r="AN309" s="5">
        <f t="shared" si="119"/>
        <v>0</v>
      </c>
      <c r="AS309" s="14"/>
      <c r="AT309" s="14"/>
    </row>
    <row r="310" spans="1:50" x14ac:dyDescent="0.25">
      <c r="A310" t="s">
        <v>300</v>
      </c>
      <c r="B310" s="13">
        <v>0</v>
      </c>
      <c r="C310" s="13">
        <v>0.39121974948315702</v>
      </c>
      <c r="D310" s="51">
        <v>1.2161011796181442E-3</v>
      </c>
      <c r="E310" s="51">
        <v>1.2161011796181443E-2</v>
      </c>
      <c r="F310" s="13">
        <f t="shared" si="98"/>
        <v>0.38285297336738416</v>
      </c>
      <c r="G310" s="13">
        <v>0.47851583908801931</v>
      </c>
      <c r="H310" s="13">
        <v>8.7364857486076227E-4</v>
      </c>
      <c r="I310" s="13">
        <v>-3.3520234032179422E-2</v>
      </c>
      <c r="J310" s="13">
        <v>4.8035996594916697E-2</v>
      </c>
      <c r="K310" s="13">
        <v>8.8440958287729535E-2</v>
      </c>
      <c r="L310" s="13">
        <v>0.64937507190909294</v>
      </c>
      <c r="M310" s="13">
        <v>1.5815273912690143E-2</v>
      </c>
      <c r="N310" s="14">
        <v>5734.9056537102479</v>
      </c>
      <c r="O310" s="1">
        <v>-4.2500000000000003E-2</v>
      </c>
      <c r="P310" s="36">
        <v>2</v>
      </c>
      <c r="Q310" s="11">
        <f t="shared" si="99"/>
        <v>0</v>
      </c>
      <c r="R310" s="31">
        <f t="shared" si="100"/>
        <v>0</v>
      </c>
      <c r="S310" s="31">
        <f t="shared" si="101"/>
        <v>0</v>
      </c>
      <c r="T310" s="31">
        <f t="shared" si="102"/>
        <v>0</v>
      </c>
      <c r="U310" s="31">
        <f t="shared" si="103"/>
        <v>0</v>
      </c>
      <c r="V310" s="31">
        <f t="shared" si="104"/>
        <v>0</v>
      </c>
      <c r="W310" s="31">
        <f t="shared" si="105"/>
        <v>0</v>
      </c>
      <c r="X310" s="35">
        <f t="shared" si="106"/>
        <v>0</v>
      </c>
      <c r="Y310" s="35">
        <f t="shared" si="107"/>
        <v>1</v>
      </c>
      <c r="Z310" s="35">
        <f t="shared" si="108"/>
        <v>0</v>
      </c>
      <c r="AA310" s="36">
        <f t="shared" si="109"/>
        <v>1</v>
      </c>
      <c r="AB310" s="11">
        <f t="shared" si="110"/>
        <v>1</v>
      </c>
      <c r="AC310" s="36">
        <f t="shared" si="111"/>
        <v>0</v>
      </c>
      <c r="AD310" s="36">
        <f t="shared" si="112"/>
        <v>1</v>
      </c>
      <c r="AE310">
        <f t="shared" si="113"/>
        <v>0</v>
      </c>
      <c r="AF310">
        <f t="shared" si="114"/>
        <v>0</v>
      </c>
      <c r="AG310">
        <f t="shared" si="115"/>
        <v>1</v>
      </c>
      <c r="AH310">
        <f t="shared" si="116"/>
        <v>0</v>
      </c>
      <c r="AI310">
        <f t="shared" si="117"/>
        <v>0</v>
      </c>
      <c r="AJ310">
        <f>IF(N310&lt;1378,1,0)</f>
        <v>0</v>
      </c>
      <c r="AK310">
        <f>IF(N310&gt;2135,1,0)</f>
        <v>1</v>
      </c>
      <c r="AL310">
        <f t="shared" si="118"/>
        <v>0</v>
      </c>
      <c r="AM310" s="31">
        <f t="shared" si="120"/>
        <v>7</v>
      </c>
      <c r="AN310" s="5">
        <f t="shared" si="119"/>
        <v>0</v>
      </c>
      <c r="AS310" s="14"/>
      <c r="AT310" s="14"/>
    </row>
    <row r="311" spans="1:50" s="49" customFormat="1" x14ac:dyDescent="0.25">
      <c r="A311" s="39" t="s">
        <v>301</v>
      </c>
      <c r="B311" s="40">
        <v>9.9584134269785574E-2</v>
      </c>
      <c r="C311" s="40">
        <v>0.83820075119999093</v>
      </c>
      <c r="D311" s="51">
        <v>5.6434561251546087E-3</v>
      </c>
      <c r="E311" s="51">
        <v>3.7317920999179202E-2</v>
      </c>
      <c r="F311" s="40">
        <f t="shared" si="98"/>
        <v>0.81275542123558409</v>
      </c>
      <c r="G311" s="40">
        <v>-0.35828882700305109</v>
      </c>
      <c r="H311" s="40">
        <v>-0.32910514939850671</v>
      </c>
      <c r="I311" s="40">
        <v>3.535115449318766E-2</v>
      </c>
      <c r="J311" s="40">
        <v>0.112256361181192</v>
      </c>
      <c r="K311" s="40">
        <v>-5.4363654932161271E-3</v>
      </c>
      <c r="L311" s="40">
        <v>0.41663156408722368</v>
      </c>
      <c r="M311" s="40">
        <v>-2.0036994039249406E-3</v>
      </c>
      <c r="N311" s="41">
        <v>2862.1803088681577</v>
      </c>
      <c r="O311" s="42">
        <v>0.22249999999999998</v>
      </c>
      <c r="P311" s="36">
        <v>3</v>
      </c>
      <c r="Q311" s="39">
        <f t="shared" si="99"/>
        <v>0</v>
      </c>
      <c r="R311" s="43">
        <f t="shared" si="100"/>
        <v>0</v>
      </c>
      <c r="S311" s="43">
        <f t="shared" si="101"/>
        <v>0</v>
      </c>
      <c r="T311" s="43">
        <f t="shared" si="102"/>
        <v>0</v>
      </c>
      <c r="U311" s="43">
        <f t="shared" si="103"/>
        <v>0</v>
      </c>
      <c r="V311" s="43">
        <f t="shared" si="104"/>
        <v>0.5</v>
      </c>
      <c r="W311" s="43">
        <f t="shared" si="105"/>
        <v>0.5</v>
      </c>
      <c r="X311" s="44">
        <f t="shared" si="106"/>
        <v>1</v>
      </c>
      <c r="Y311" s="44">
        <f t="shared" si="107"/>
        <v>0</v>
      </c>
      <c r="Z311" s="44">
        <f t="shared" si="108"/>
        <v>0</v>
      </c>
      <c r="AA311" s="45">
        <f t="shared" si="109"/>
        <v>1</v>
      </c>
      <c r="AB311" s="39">
        <f t="shared" si="110"/>
        <v>1</v>
      </c>
      <c r="AC311" s="45">
        <f t="shared" si="111"/>
        <v>1</v>
      </c>
      <c r="AD311" s="45">
        <f t="shared" si="112"/>
        <v>1</v>
      </c>
      <c r="AE311" s="46">
        <f t="shared" si="113"/>
        <v>1</v>
      </c>
      <c r="AF311" s="46">
        <f t="shared" si="114"/>
        <v>1</v>
      </c>
      <c r="AG311" s="46">
        <f t="shared" si="115"/>
        <v>0</v>
      </c>
      <c r="AH311" s="46">
        <f t="shared" si="116"/>
        <v>0</v>
      </c>
      <c r="AI311" s="46">
        <f t="shared" si="117"/>
        <v>1</v>
      </c>
      <c r="AJ311" s="46">
        <f>IF(N311&lt;1803,1,0)</f>
        <v>0</v>
      </c>
      <c r="AK311" s="46">
        <f>IF(N311&gt;2983,1,0)</f>
        <v>0</v>
      </c>
      <c r="AL311" s="46">
        <f t="shared" si="118"/>
        <v>0</v>
      </c>
      <c r="AM311" s="43">
        <f t="shared" si="120"/>
        <v>5</v>
      </c>
      <c r="AN311" s="49" t="str">
        <f t="shared" si="119"/>
        <v>onderzoek</v>
      </c>
      <c r="AR311" s="48"/>
      <c r="AS311" s="41"/>
      <c r="AT311" s="41"/>
      <c r="AU311" s="48"/>
      <c r="AV311" s="48"/>
      <c r="AW311" s="48"/>
      <c r="AX311" s="47"/>
    </row>
    <row r="312" spans="1:50" x14ac:dyDescent="0.25">
      <c r="A312" t="s">
        <v>302</v>
      </c>
      <c r="B312" s="13">
        <v>8.1047493831385195E-2</v>
      </c>
      <c r="C312" s="13">
        <v>0.63801012337867768</v>
      </c>
      <c r="D312" s="51">
        <v>2.4833913318570072E-2</v>
      </c>
      <c r="E312" s="51">
        <v>1.9772223979753242E-4</v>
      </c>
      <c r="F312" s="13">
        <f t="shared" si="98"/>
        <v>0.6408517874090478</v>
      </c>
      <c r="G312" s="13">
        <v>0.403634529834483</v>
      </c>
      <c r="H312" s="13">
        <v>2.2123078057593747E-2</v>
      </c>
      <c r="I312" s="13">
        <v>4.3047515443490426E-2</v>
      </c>
      <c r="J312" s="13">
        <v>-4.7295159759569758E-2</v>
      </c>
      <c r="K312" s="13">
        <v>9.7437519772223979E-2</v>
      </c>
      <c r="L312" s="13">
        <v>0.64532023523952875</v>
      </c>
      <c r="M312" s="13">
        <v>1.1991400995514078E-2</v>
      </c>
      <c r="N312" s="14">
        <v>1273.7814237288135</v>
      </c>
      <c r="O312" s="1">
        <v>0.23749999999999999</v>
      </c>
      <c r="P312" s="36">
        <v>1</v>
      </c>
      <c r="Q312" s="11">
        <f t="shared" si="99"/>
        <v>0</v>
      </c>
      <c r="R312" s="31">
        <f t="shared" si="100"/>
        <v>0</v>
      </c>
      <c r="S312" s="31">
        <f t="shared" si="101"/>
        <v>0</v>
      </c>
      <c r="T312" s="31">
        <f t="shared" si="102"/>
        <v>0</v>
      </c>
      <c r="U312" s="31">
        <f t="shared" si="103"/>
        <v>0</v>
      </c>
      <c r="V312" s="31">
        <f t="shared" si="104"/>
        <v>0</v>
      </c>
      <c r="W312" s="31">
        <f t="shared" si="105"/>
        <v>0</v>
      </c>
      <c r="X312" s="35">
        <f t="shared" si="106"/>
        <v>0</v>
      </c>
      <c r="Y312" s="35">
        <f t="shared" si="107"/>
        <v>0</v>
      </c>
      <c r="Z312" s="35">
        <f t="shared" si="108"/>
        <v>1</v>
      </c>
      <c r="AA312" s="36">
        <f t="shared" si="109"/>
        <v>1</v>
      </c>
      <c r="AB312" s="11">
        <f t="shared" si="110"/>
        <v>1</v>
      </c>
      <c r="AC312" s="36">
        <f t="shared" si="111"/>
        <v>0</v>
      </c>
      <c r="AD312" s="36">
        <f t="shared" si="112"/>
        <v>1</v>
      </c>
      <c r="AE312">
        <f t="shared" si="113"/>
        <v>0</v>
      </c>
      <c r="AF312">
        <f t="shared" si="114"/>
        <v>0</v>
      </c>
      <c r="AG312">
        <f t="shared" si="115"/>
        <v>1</v>
      </c>
      <c r="AH312">
        <f t="shared" si="116"/>
        <v>0</v>
      </c>
      <c r="AI312">
        <f t="shared" si="117"/>
        <v>0</v>
      </c>
      <c r="AJ312">
        <f>IF(N312&lt;1228,1,0)</f>
        <v>0</v>
      </c>
      <c r="AK312">
        <f>IF(N312&gt;1752,1,0)</f>
        <v>0</v>
      </c>
      <c r="AL312">
        <f t="shared" si="118"/>
        <v>0</v>
      </c>
      <c r="AM312" s="31">
        <f t="shared" si="120"/>
        <v>8</v>
      </c>
      <c r="AN312" s="5">
        <f t="shared" si="119"/>
        <v>0</v>
      </c>
      <c r="AS312" s="14"/>
      <c r="AT312" s="14"/>
    </row>
    <row r="313" spans="1:50" x14ac:dyDescent="0.25">
      <c r="A313" t="s">
        <v>303</v>
      </c>
      <c r="B313" s="13">
        <v>1.0618560309921935E-3</v>
      </c>
      <c r="C313" s="13">
        <v>0.51346196578031256</v>
      </c>
      <c r="D313" s="51">
        <v>0.12426857269831865</v>
      </c>
      <c r="E313" s="51">
        <v>0.18102362787941634</v>
      </c>
      <c r="F313" s="13">
        <f t="shared" si="98"/>
        <v>0.40165765498851941</v>
      </c>
      <c r="G313" s="13">
        <v>0.55421883569236519</v>
      </c>
      <c r="H313" s="13">
        <v>-8.5959885386819486E-3</v>
      </c>
      <c r="I313" s="13">
        <v>6.178616448298254E-2</v>
      </c>
      <c r="J313" s="13">
        <v>1.6887637952744242E-2</v>
      </c>
      <c r="K313" s="13">
        <v>8.266054366343234E-2</v>
      </c>
      <c r="L313" s="13">
        <v>0.41205625485812042</v>
      </c>
      <c r="M313" s="13">
        <v>7.4379133811008871E-2</v>
      </c>
      <c r="N313" s="14">
        <v>1341.3558598200607</v>
      </c>
      <c r="O313" s="1">
        <v>0.155</v>
      </c>
      <c r="P313" s="36">
        <v>1</v>
      </c>
      <c r="Q313" s="11">
        <f t="shared" si="99"/>
        <v>0</v>
      </c>
      <c r="R313" s="31">
        <f t="shared" si="100"/>
        <v>0</v>
      </c>
      <c r="S313" s="31">
        <f t="shared" si="101"/>
        <v>0</v>
      </c>
      <c r="T313" s="31">
        <f t="shared" si="102"/>
        <v>0</v>
      </c>
      <c r="U313" s="31">
        <f t="shared" si="103"/>
        <v>0</v>
      </c>
      <c r="V313" s="31">
        <f t="shared" si="104"/>
        <v>0</v>
      </c>
      <c r="W313" s="31">
        <f t="shared" si="105"/>
        <v>0</v>
      </c>
      <c r="X313" s="35">
        <f t="shared" si="106"/>
        <v>1</v>
      </c>
      <c r="Y313" s="35">
        <f t="shared" si="107"/>
        <v>0</v>
      </c>
      <c r="Z313" s="35">
        <f t="shared" si="108"/>
        <v>0</v>
      </c>
      <c r="AA313" s="36">
        <f t="shared" si="109"/>
        <v>1</v>
      </c>
      <c r="AB313" s="11">
        <f t="shared" si="110"/>
        <v>1</v>
      </c>
      <c r="AC313" s="36">
        <f t="shared" si="111"/>
        <v>0</v>
      </c>
      <c r="AD313" s="36">
        <f t="shared" si="112"/>
        <v>1</v>
      </c>
      <c r="AE313">
        <f t="shared" si="113"/>
        <v>0</v>
      </c>
      <c r="AF313">
        <f t="shared" si="114"/>
        <v>0</v>
      </c>
      <c r="AG313">
        <f t="shared" si="115"/>
        <v>1</v>
      </c>
      <c r="AH313">
        <f t="shared" si="116"/>
        <v>0</v>
      </c>
      <c r="AI313">
        <f t="shared" si="117"/>
        <v>0</v>
      </c>
      <c r="AJ313">
        <f>IF(N313&lt;1228,1,0)</f>
        <v>0</v>
      </c>
      <c r="AK313">
        <f>IF(N313&gt;1752,1,0)</f>
        <v>0</v>
      </c>
      <c r="AL313">
        <f t="shared" si="118"/>
        <v>0</v>
      </c>
      <c r="AM313" s="31">
        <f t="shared" si="120"/>
        <v>8</v>
      </c>
      <c r="AN313" s="5">
        <f t="shared" si="119"/>
        <v>0</v>
      </c>
      <c r="AS313" s="14"/>
      <c r="AT313" s="14"/>
    </row>
    <row r="314" spans="1:50" x14ac:dyDescent="0.25">
      <c r="A314" t="s">
        <v>304</v>
      </c>
      <c r="B314" s="13">
        <v>1.7952930942830909E-2</v>
      </c>
      <c r="C314" s="13">
        <v>0.55986379114642448</v>
      </c>
      <c r="D314" s="51">
        <v>2.5622398789254635E-2</v>
      </c>
      <c r="E314" s="51">
        <v>9.2077185017026109E-2</v>
      </c>
      <c r="F314" s="13">
        <f t="shared" si="98"/>
        <v>0.49848444948921677</v>
      </c>
      <c r="G314" s="13">
        <v>0.44660029961822839</v>
      </c>
      <c r="H314" s="13">
        <v>3.4879052494228645E-2</v>
      </c>
      <c r="I314" s="13">
        <v>-2.8337724404141904E-3</v>
      </c>
      <c r="J314" s="13">
        <v>-3.5096481271282634E-2</v>
      </c>
      <c r="K314" s="13">
        <v>2.7570942111237229E-2</v>
      </c>
      <c r="L314" s="13">
        <v>0.39050935043057877</v>
      </c>
      <c r="M314" s="13">
        <v>9.7482135963766342E-2</v>
      </c>
      <c r="N314" s="14">
        <v>1617.824128342246</v>
      </c>
      <c r="O314" s="1">
        <v>0.245</v>
      </c>
      <c r="P314" s="36">
        <v>1</v>
      </c>
      <c r="Q314" s="11">
        <f t="shared" si="99"/>
        <v>0</v>
      </c>
      <c r="R314" s="31">
        <f t="shared" si="100"/>
        <v>0</v>
      </c>
      <c r="S314" s="31">
        <f t="shared" si="101"/>
        <v>0</v>
      </c>
      <c r="T314" s="31">
        <f t="shared" si="102"/>
        <v>0</v>
      </c>
      <c r="U314" s="31">
        <f t="shared" si="103"/>
        <v>0</v>
      </c>
      <c r="V314" s="31">
        <f t="shared" si="104"/>
        <v>0</v>
      </c>
      <c r="W314" s="31">
        <f t="shared" si="105"/>
        <v>0</v>
      </c>
      <c r="X314" s="35">
        <f t="shared" si="106"/>
        <v>0</v>
      </c>
      <c r="Y314" s="35">
        <f t="shared" si="107"/>
        <v>1</v>
      </c>
      <c r="Z314" s="35">
        <f t="shared" si="108"/>
        <v>1</v>
      </c>
      <c r="AA314" s="36">
        <f t="shared" si="109"/>
        <v>2</v>
      </c>
      <c r="AB314" s="11">
        <f t="shared" si="110"/>
        <v>1</v>
      </c>
      <c r="AC314" s="36">
        <f t="shared" si="111"/>
        <v>0</v>
      </c>
      <c r="AD314" s="36">
        <f t="shared" si="112"/>
        <v>1</v>
      </c>
      <c r="AE314">
        <f t="shared" si="113"/>
        <v>0</v>
      </c>
      <c r="AF314">
        <f t="shared" si="114"/>
        <v>0</v>
      </c>
      <c r="AG314">
        <f t="shared" si="115"/>
        <v>0</v>
      </c>
      <c r="AH314">
        <f t="shared" si="116"/>
        <v>0</v>
      </c>
      <c r="AI314">
        <f t="shared" si="117"/>
        <v>0</v>
      </c>
      <c r="AJ314">
        <f>IF(N314&lt;1228,1,0)</f>
        <v>0</v>
      </c>
      <c r="AK314">
        <f>IF(N314&gt;1752,1,0)</f>
        <v>0</v>
      </c>
      <c r="AL314">
        <f t="shared" si="118"/>
        <v>0</v>
      </c>
      <c r="AM314" s="31">
        <f t="shared" si="120"/>
        <v>9</v>
      </c>
      <c r="AN314" s="5">
        <f t="shared" si="119"/>
        <v>0</v>
      </c>
      <c r="AS314" s="14"/>
      <c r="AT314" s="14"/>
    </row>
    <row r="315" spans="1:50" x14ac:dyDescent="0.25">
      <c r="A315" t="s">
        <v>305</v>
      </c>
      <c r="B315" s="13">
        <v>6.874994270838107E-2</v>
      </c>
      <c r="C315" s="13">
        <v>0.74054458316798433</v>
      </c>
      <c r="D315" s="51">
        <v>1.2240910894715957E-2</v>
      </c>
      <c r="E315" s="51">
        <v>1.7262431698159286E-2</v>
      </c>
      <c r="F315" s="13">
        <f t="shared" si="98"/>
        <v>0.72992979028663874</v>
      </c>
      <c r="G315" s="13">
        <v>0.47060710782741016</v>
      </c>
      <c r="H315" s="13">
        <v>1.5042799597180263E-2</v>
      </c>
      <c r="I315" s="13">
        <v>5.8688890983264443E-2</v>
      </c>
      <c r="J315" s="13">
        <v>6.2318752098659912E-2</v>
      </c>
      <c r="K315" s="13">
        <v>7.3376781953051071E-2</v>
      </c>
      <c r="L315" s="13">
        <v>0.57844335600535457</v>
      </c>
      <c r="M315" s="13">
        <v>9.9482417575420229E-2</v>
      </c>
      <c r="N315" s="14">
        <v>1517.0861420243775</v>
      </c>
      <c r="O315" s="1">
        <v>5.7499999999999996E-2</v>
      </c>
      <c r="P315" s="36">
        <v>2</v>
      </c>
      <c r="Q315" s="11">
        <f t="shared" si="99"/>
        <v>0</v>
      </c>
      <c r="R315" s="31">
        <f t="shared" si="100"/>
        <v>0</v>
      </c>
      <c r="S315" s="31">
        <f t="shared" si="101"/>
        <v>0</v>
      </c>
      <c r="T315" s="31">
        <f t="shared" si="102"/>
        <v>0</v>
      </c>
      <c r="U315" s="31">
        <f t="shared" si="103"/>
        <v>0</v>
      </c>
      <c r="V315" s="31">
        <f t="shared" si="104"/>
        <v>0</v>
      </c>
      <c r="W315" s="31">
        <f t="shared" si="105"/>
        <v>0</v>
      </c>
      <c r="X315" s="35">
        <f t="shared" si="106"/>
        <v>0</v>
      </c>
      <c r="Y315" s="35">
        <f t="shared" si="107"/>
        <v>0</v>
      </c>
      <c r="Z315" s="35">
        <f t="shared" si="108"/>
        <v>0</v>
      </c>
      <c r="AA315" s="36">
        <f t="shared" si="109"/>
        <v>0</v>
      </c>
      <c r="AB315" s="11">
        <f t="shared" si="110"/>
        <v>0</v>
      </c>
      <c r="AC315" s="36">
        <f t="shared" si="111"/>
        <v>0</v>
      </c>
      <c r="AD315" s="36">
        <f t="shared" si="112"/>
        <v>1</v>
      </c>
      <c r="AE315">
        <f t="shared" si="113"/>
        <v>0</v>
      </c>
      <c r="AF315">
        <f t="shared" si="114"/>
        <v>0</v>
      </c>
      <c r="AG315">
        <f t="shared" si="115"/>
        <v>1</v>
      </c>
      <c r="AH315">
        <f t="shared" si="116"/>
        <v>0</v>
      </c>
      <c r="AI315">
        <f t="shared" si="117"/>
        <v>0</v>
      </c>
      <c r="AJ315">
        <f>IF(N315&lt;1378,1,0)</f>
        <v>0</v>
      </c>
      <c r="AK315">
        <f>IF(N315&gt;2135,1,0)</f>
        <v>0</v>
      </c>
      <c r="AL315">
        <f t="shared" si="118"/>
        <v>0</v>
      </c>
      <c r="AM315" s="31">
        <f t="shared" si="120"/>
        <v>9</v>
      </c>
      <c r="AN315" s="5">
        <f t="shared" si="119"/>
        <v>0</v>
      </c>
      <c r="AS315" s="14"/>
      <c r="AT315" s="14"/>
    </row>
    <row r="316" spans="1:50" x14ac:dyDescent="0.25">
      <c r="A316" t="s">
        <v>414</v>
      </c>
      <c r="B316" s="13">
        <v>0</v>
      </c>
      <c r="C316" s="13">
        <v>0.30697084218366388</v>
      </c>
      <c r="D316" s="51">
        <v>8.0135720393920175E-3</v>
      </c>
      <c r="E316" s="51">
        <v>0.16371962152768199</v>
      </c>
      <c r="F316" s="13">
        <f t="shared" si="98"/>
        <v>0.19332873575901355</v>
      </c>
      <c r="G316" s="13">
        <v>0.62562765732314973</v>
      </c>
      <c r="H316" s="13">
        <v>2.5851907254380822E-3</v>
      </c>
      <c r="I316" s="13">
        <v>-8.3646935026485222E-2</v>
      </c>
      <c r="J316" s="13">
        <v>2.4240710601086866E-2</v>
      </c>
      <c r="K316" s="13">
        <v>6.8301564094783692E-3</v>
      </c>
      <c r="L316" s="13">
        <v>0.56183746300644821</v>
      </c>
      <c r="M316" s="13">
        <v>3.4507202108696552E-2</v>
      </c>
      <c r="N316" s="14">
        <v>1785.5498609213707</v>
      </c>
      <c r="O316" s="1">
        <v>0.22499999999999998</v>
      </c>
      <c r="P316" s="36">
        <v>2</v>
      </c>
      <c r="Q316" s="11">
        <f t="shared" si="99"/>
        <v>0</v>
      </c>
      <c r="R316" s="31">
        <f t="shared" si="100"/>
        <v>0</v>
      </c>
      <c r="S316" s="31">
        <f t="shared" si="101"/>
        <v>0</v>
      </c>
      <c r="T316" s="31">
        <f t="shared" si="102"/>
        <v>0</v>
      </c>
      <c r="U316" s="31">
        <f t="shared" si="103"/>
        <v>0</v>
      </c>
      <c r="V316" s="31">
        <f t="shared" si="104"/>
        <v>0</v>
      </c>
      <c r="W316" s="31">
        <f t="shared" si="105"/>
        <v>0</v>
      </c>
      <c r="X316" s="35">
        <f t="shared" si="106"/>
        <v>0</v>
      </c>
      <c r="Y316" s="35">
        <f t="shared" si="107"/>
        <v>1</v>
      </c>
      <c r="Z316" s="35">
        <f t="shared" si="108"/>
        <v>0</v>
      </c>
      <c r="AA316" s="36">
        <f t="shared" si="109"/>
        <v>1</v>
      </c>
      <c r="AB316" s="11">
        <f t="shared" si="110"/>
        <v>1</v>
      </c>
      <c r="AC316" s="36">
        <f t="shared" si="111"/>
        <v>0</v>
      </c>
      <c r="AD316" s="36">
        <f t="shared" si="112"/>
        <v>1</v>
      </c>
      <c r="AE316">
        <f t="shared" si="113"/>
        <v>0</v>
      </c>
      <c r="AF316">
        <f t="shared" si="114"/>
        <v>0</v>
      </c>
      <c r="AG316">
        <f t="shared" si="115"/>
        <v>0</v>
      </c>
      <c r="AH316">
        <f t="shared" si="116"/>
        <v>0</v>
      </c>
      <c r="AI316">
        <f t="shared" si="117"/>
        <v>0</v>
      </c>
      <c r="AJ316">
        <f>IF(N316&lt;1378,1,0)</f>
        <v>0</v>
      </c>
      <c r="AK316">
        <f>IF(N316&gt;2135,1,0)</f>
        <v>0</v>
      </c>
      <c r="AL316">
        <f t="shared" si="118"/>
        <v>0</v>
      </c>
      <c r="AM316" s="31">
        <f t="shared" si="120"/>
        <v>9</v>
      </c>
      <c r="AN316" s="5">
        <f t="shared" si="119"/>
        <v>0</v>
      </c>
      <c r="AR316"/>
      <c r="AS316" s="14"/>
      <c r="AT316" s="14"/>
    </row>
    <row r="317" spans="1:50" x14ac:dyDescent="0.25">
      <c r="A317" t="s">
        <v>306</v>
      </c>
      <c r="B317" s="13">
        <v>0</v>
      </c>
      <c r="C317" s="13">
        <v>0.19875338753387534</v>
      </c>
      <c r="D317" s="51">
        <v>8.211382113821138E-3</v>
      </c>
      <c r="E317" s="51">
        <v>5.5880758807588075E-2</v>
      </c>
      <c r="F317" s="13">
        <f t="shared" si="98"/>
        <v>0.16062222222222222</v>
      </c>
      <c r="G317" s="13">
        <v>0.67626331866176015</v>
      </c>
      <c r="H317" s="13">
        <v>-2.9914146399832482E-5</v>
      </c>
      <c r="I317" s="13">
        <v>-0.1847990329404654</v>
      </c>
      <c r="J317" s="13">
        <v>-8.7533875338753394E-3</v>
      </c>
      <c r="K317" s="13">
        <v>9.1605691056910563E-2</v>
      </c>
      <c r="L317" s="13">
        <v>0.57091771185511464</v>
      </c>
      <c r="M317" s="13">
        <v>2.6119677079727555E-2</v>
      </c>
      <c r="N317" s="14">
        <v>1597.3358992679357</v>
      </c>
      <c r="O317" s="1">
        <v>0.29499999999999998</v>
      </c>
      <c r="P317" s="36">
        <v>1</v>
      </c>
      <c r="Q317" s="11">
        <f t="shared" si="99"/>
        <v>0</v>
      </c>
      <c r="R317" s="31">
        <f t="shared" si="100"/>
        <v>0</v>
      </c>
      <c r="S317" s="31">
        <f t="shared" si="101"/>
        <v>0</v>
      </c>
      <c r="T317" s="31">
        <f t="shared" si="102"/>
        <v>0</v>
      </c>
      <c r="U317" s="31">
        <f t="shared" si="103"/>
        <v>0</v>
      </c>
      <c r="V317" s="31">
        <f t="shared" si="104"/>
        <v>0</v>
      </c>
      <c r="W317" s="31">
        <f t="shared" si="105"/>
        <v>0</v>
      </c>
      <c r="X317" s="35">
        <f t="shared" si="106"/>
        <v>1</v>
      </c>
      <c r="Y317" s="35">
        <f t="shared" si="107"/>
        <v>1</v>
      </c>
      <c r="Z317" s="35">
        <f t="shared" si="108"/>
        <v>1</v>
      </c>
      <c r="AA317" s="36">
        <f t="shared" si="109"/>
        <v>3</v>
      </c>
      <c r="AB317" s="11">
        <f t="shared" si="110"/>
        <v>1</v>
      </c>
      <c r="AC317" s="36">
        <f t="shared" si="111"/>
        <v>0</v>
      </c>
      <c r="AD317" s="36">
        <f t="shared" si="112"/>
        <v>1</v>
      </c>
      <c r="AE317">
        <f t="shared" si="113"/>
        <v>0</v>
      </c>
      <c r="AF317">
        <f t="shared" si="114"/>
        <v>0</v>
      </c>
      <c r="AG317">
        <f t="shared" si="115"/>
        <v>1</v>
      </c>
      <c r="AH317">
        <f t="shared" si="116"/>
        <v>0</v>
      </c>
      <c r="AI317">
        <f t="shared" si="117"/>
        <v>0</v>
      </c>
      <c r="AJ317">
        <f>IF(N317&lt;1228,1,0)</f>
        <v>0</v>
      </c>
      <c r="AK317">
        <f>IF(N317&gt;1752,1,0)</f>
        <v>0</v>
      </c>
      <c r="AL317">
        <f t="shared" si="118"/>
        <v>1</v>
      </c>
      <c r="AM317" s="31">
        <f t="shared" si="120"/>
        <v>7</v>
      </c>
      <c r="AN317" s="5">
        <f t="shared" si="119"/>
        <v>0</v>
      </c>
      <c r="AS317" s="14"/>
      <c r="AT317" s="14"/>
    </row>
    <row r="318" spans="1:50" x14ac:dyDescent="0.25">
      <c r="A318" t="s">
        <v>307</v>
      </c>
      <c r="B318" s="13">
        <v>1.4895595449735826E-2</v>
      </c>
      <c r="C318" s="13">
        <v>0.90984172378087869</v>
      </c>
      <c r="D318" s="51">
        <v>0.14456880824416943</v>
      </c>
      <c r="E318" s="51">
        <v>0.20607958187466102</v>
      </c>
      <c r="F318" s="13">
        <f t="shared" si="98"/>
        <v>0.78293427345791633</v>
      </c>
      <c r="G318" s="13">
        <v>0.34863745025597909</v>
      </c>
      <c r="H318" s="13">
        <v>-3.8455920228183067E-2</v>
      </c>
      <c r="I318" s="13">
        <v>4.9048047507648011E-2</v>
      </c>
      <c r="J318" s="13">
        <v>1.7423943592525023E-2</v>
      </c>
      <c r="K318" s="13">
        <v>2.5662874118633203E-2</v>
      </c>
      <c r="L318" s="13">
        <v>0.68047346722588686</v>
      </c>
      <c r="M318" s="13">
        <v>3.2873897913927363E-2</v>
      </c>
      <c r="N318" s="14">
        <v>1578.1217003666843</v>
      </c>
      <c r="O318" s="1">
        <v>0.09</v>
      </c>
      <c r="P318" s="36">
        <v>2</v>
      </c>
      <c r="Q318" s="11">
        <f t="shared" si="99"/>
        <v>0</v>
      </c>
      <c r="R318" s="31">
        <f t="shared" si="100"/>
        <v>0</v>
      </c>
      <c r="S318" s="31">
        <f t="shared" si="101"/>
        <v>0</v>
      </c>
      <c r="T318" s="31">
        <f t="shared" si="102"/>
        <v>0</v>
      </c>
      <c r="U318" s="31">
        <f t="shared" si="103"/>
        <v>0</v>
      </c>
      <c r="V318" s="31">
        <f t="shared" si="104"/>
        <v>0</v>
      </c>
      <c r="W318" s="31">
        <f t="shared" si="105"/>
        <v>0</v>
      </c>
      <c r="X318" s="35">
        <f t="shared" si="106"/>
        <v>1</v>
      </c>
      <c r="Y318" s="35">
        <f t="shared" si="107"/>
        <v>0</v>
      </c>
      <c r="Z318" s="35">
        <f t="shared" si="108"/>
        <v>0</v>
      </c>
      <c r="AA318" s="36">
        <f t="shared" si="109"/>
        <v>1</v>
      </c>
      <c r="AB318" s="11">
        <f t="shared" si="110"/>
        <v>1</v>
      </c>
      <c r="AC318" s="36">
        <f t="shared" si="111"/>
        <v>0</v>
      </c>
      <c r="AD318" s="36">
        <f t="shared" si="112"/>
        <v>1</v>
      </c>
      <c r="AE318">
        <f t="shared" si="113"/>
        <v>0</v>
      </c>
      <c r="AF318">
        <f t="shared" si="114"/>
        <v>0</v>
      </c>
      <c r="AG318">
        <f t="shared" si="115"/>
        <v>0</v>
      </c>
      <c r="AH318">
        <f t="shared" si="116"/>
        <v>0</v>
      </c>
      <c r="AI318">
        <f t="shared" si="117"/>
        <v>0</v>
      </c>
      <c r="AJ318">
        <f>IF(N318&lt;1378,1,0)</f>
        <v>0</v>
      </c>
      <c r="AK318">
        <f>IF(N318&gt;2135,1,0)</f>
        <v>0</v>
      </c>
      <c r="AL318">
        <f t="shared" si="118"/>
        <v>0</v>
      </c>
      <c r="AM318" s="31">
        <f t="shared" si="120"/>
        <v>9</v>
      </c>
      <c r="AN318" s="5">
        <f t="shared" si="119"/>
        <v>0</v>
      </c>
      <c r="AS318" s="14"/>
      <c r="AT318" s="14"/>
    </row>
    <row r="319" spans="1:50" x14ac:dyDescent="0.25">
      <c r="A319" t="s">
        <v>308</v>
      </c>
      <c r="B319" s="13">
        <v>0</v>
      </c>
      <c r="C319" s="13">
        <v>0.64613595539450319</v>
      </c>
      <c r="D319" s="51">
        <v>8.3168070106218392E-3</v>
      </c>
      <c r="E319" s="51">
        <v>0.40001661284796131</v>
      </c>
      <c r="F319" s="13">
        <f t="shared" si="98"/>
        <v>0.36712234324220494</v>
      </c>
      <c r="G319" s="13">
        <v>0.37718284149680559</v>
      </c>
      <c r="H319" s="13">
        <v>5.563913608894102E-2</v>
      </c>
      <c r="I319" s="13">
        <v>3.2307188705292971E-3</v>
      </c>
      <c r="J319" s="13">
        <v>1.6851657650735638E-2</v>
      </c>
      <c r="K319" s="13">
        <v>6.8052974218936566E-2</v>
      </c>
      <c r="L319" s="13">
        <v>0.54727730523351492</v>
      </c>
      <c r="M319" s="13">
        <v>5.8556278914152923E-2</v>
      </c>
      <c r="N319" s="14">
        <v>1443.2840024657335</v>
      </c>
      <c r="O319" s="1">
        <v>0.16500000000000001</v>
      </c>
      <c r="P319" s="36">
        <v>1</v>
      </c>
      <c r="Q319" s="11">
        <f t="shared" si="99"/>
        <v>0</v>
      </c>
      <c r="R319" s="31">
        <f t="shared" si="100"/>
        <v>0</v>
      </c>
      <c r="S319" s="31">
        <f t="shared" si="101"/>
        <v>0</v>
      </c>
      <c r="T319" s="31">
        <f t="shared" si="102"/>
        <v>0</v>
      </c>
      <c r="U319" s="31">
        <f t="shared" si="103"/>
        <v>0</v>
      </c>
      <c r="V319" s="31">
        <f t="shared" si="104"/>
        <v>0</v>
      </c>
      <c r="W319" s="31">
        <f t="shared" si="105"/>
        <v>0</v>
      </c>
      <c r="X319" s="35">
        <f t="shared" si="106"/>
        <v>0</v>
      </c>
      <c r="Y319" s="35">
        <f t="shared" si="107"/>
        <v>0</v>
      </c>
      <c r="Z319" s="35">
        <f t="shared" si="108"/>
        <v>0</v>
      </c>
      <c r="AA319" s="36">
        <f t="shared" si="109"/>
        <v>0</v>
      </c>
      <c r="AB319" s="11">
        <f t="shared" si="110"/>
        <v>0</v>
      </c>
      <c r="AC319" s="36">
        <f t="shared" si="111"/>
        <v>0</v>
      </c>
      <c r="AD319" s="36">
        <f t="shared" si="112"/>
        <v>1</v>
      </c>
      <c r="AE319">
        <f t="shared" si="113"/>
        <v>0</v>
      </c>
      <c r="AF319">
        <f t="shared" si="114"/>
        <v>0</v>
      </c>
      <c r="AG319">
        <f t="shared" si="115"/>
        <v>1</v>
      </c>
      <c r="AH319">
        <f t="shared" si="116"/>
        <v>0</v>
      </c>
      <c r="AI319">
        <f t="shared" si="117"/>
        <v>0</v>
      </c>
      <c r="AJ319">
        <f>IF(N319&lt;1228,1,0)</f>
        <v>0</v>
      </c>
      <c r="AK319">
        <f>IF(N319&gt;1752,1,0)</f>
        <v>0</v>
      </c>
      <c r="AL319">
        <f t="shared" si="118"/>
        <v>0</v>
      </c>
      <c r="AM319" s="31">
        <f t="shared" si="120"/>
        <v>9</v>
      </c>
      <c r="AN319" s="5">
        <f t="shared" si="119"/>
        <v>0</v>
      </c>
      <c r="AS319" s="14"/>
      <c r="AT319" s="14"/>
    </row>
    <row r="320" spans="1:50" x14ac:dyDescent="0.25">
      <c r="A320" t="s">
        <v>309</v>
      </c>
      <c r="B320" s="13">
        <v>0.12161434354314703</v>
      </c>
      <c r="C320" s="13">
        <v>0.44432297360612211</v>
      </c>
      <c r="D320" s="51">
        <v>4.0020302982976728E-2</v>
      </c>
      <c r="E320" s="51">
        <v>3.9746993596751524E-2</v>
      </c>
      <c r="F320" s="13">
        <f t="shared" si="98"/>
        <v>0.42130251444635325</v>
      </c>
      <c r="G320" s="13">
        <v>0.42969822269323649</v>
      </c>
      <c r="H320" s="13">
        <v>-6.7547976245449365E-2</v>
      </c>
      <c r="I320" s="13">
        <v>-3.4628395486863695E-2</v>
      </c>
      <c r="J320" s="13">
        <v>2.9322192722161487E-2</v>
      </c>
      <c r="K320" s="13">
        <v>1.0268624082461346E-2</v>
      </c>
      <c r="L320" s="13">
        <v>0.52749191323959821</v>
      </c>
      <c r="M320" s="13">
        <v>2.6541974432808105E-2</v>
      </c>
      <c r="N320" s="14">
        <v>1698.2912813704052</v>
      </c>
      <c r="O320" s="1">
        <v>0.13750000000000001</v>
      </c>
      <c r="P320" s="36">
        <v>2</v>
      </c>
      <c r="Q320" s="11">
        <f t="shared" si="99"/>
        <v>0</v>
      </c>
      <c r="R320" s="31">
        <f t="shared" si="100"/>
        <v>0</v>
      </c>
      <c r="S320" s="31">
        <f t="shared" si="101"/>
        <v>0</v>
      </c>
      <c r="T320" s="31">
        <f t="shared" si="102"/>
        <v>0</v>
      </c>
      <c r="U320" s="31">
        <f t="shared" si="103"/>
        <v>0</v>
      </c>
      <c r="V320" s="31">
        <f t="shared" si="104"/>
        <v>0</v>
      </c>
      <c r="W320" s="31">
        <f t="shared" si="105"/>
        <v>0</v>
      </c>
      <c r="X320" s="35">
        <f t="shared" si="106"/>
        <v>1</v>
      </c>
      <c r="Y320" s="35">
        <f t="shared" si="107"/>
        <v>1</v>
      </c>
      <c r="Z320" s="35">
        <f t="shared" si="108"/>
        <v>0</v>
      </c>
      <c r="AA320" s="36">
        <f t="shared" si="109"/>
        <v>2</v>
      </c>
      <c r="AB320" s="11">
        <f t="shared" si="110"/>
        <v>1</v>
      </c>
      <c r="AC320" s="36">
        <f t="shared" si="111"/>
        <v>0</v>
      </c>
      <c r="AD320" s="36">
        <f t="shared" si="112"/>
        <v>1</v>
      </c>
      <c r="AE320">
        <f t="shared" si="113"/>
        <v>0</v>
      </c>
      <c r="AF320">
        <f t="shared" si="114"/>
        <v>0</v>
      </c>
      <c r="AG320">
        <f t="shared" si="115"/>
        <v>0</v>
      </c>
      <c r="AH320">
        <f t="shared" si="116"/>
        <v>0</v>
      </c>
      <c r="AI320">
        <f t="shared" si="117"/>
        <v>0</v>
      </c>
      <c r="AJ320">
        <f>IF(N320&lt;1378,1,0)</f>
        <v>0</v>
      </c>
      <c r="AK320">
        <f>IF(N320&gt;2135,1,0)</f>
        <v>0</v>
      </c>
      <c r="AL320">
        <f t="shared" si="118"/>
        <v>0</v>
      </c>
      <c r="AM320" s="31">
        <f t="shared" si="120"/>
        <v>9</v>
      </c>
      <c r="AN320" s="5">
        <f t="shared" si="119"/>
        <v>0</v>
      </c>
      <c r="AS320" s="14"/>
      <c r="AT320" s="14"/>
    </row>
    <row r="321" spans="1:50" x14ac:dyDescent="0.25">
      <c r="A321" t="s">
        <v>310</v>
      </c>
      <c r="B321" s="13">
        <v>1.058743169398907E-3</v>
      </c>
      <c r="C321" s="13">
        <v>-0.67252925049811985</v>
      </c>
      <c r="D321" s="51">
        <v>0.26610837290827105</v>
      </c>
      <c r="E321" s="51">
        <v>0</v>
      </c>
      <c r="F321" s="13">
        <f t="shared" si="98"/>
        <v>-0.64059624574912732</v>
      </c>
      <c r="G321" s="13">
        <v>0.94009562841530059</v>
      </c>
      <c r="H321" s="13">
        <v>-0.12126383286792843</v>
      </c>
      <c r="I321" s="13">
        <v>2.0285446222955108E-2</v>
      </c>
      <c r="J321" s="13">
        <v>5.8950427708948178E-2</v>
      </c>
      <c r="K321" s="13">
        <v>-1.2299441206873304E-2</v>
      </c>
      <c r="L321" s="13">
        <v>0.46098237741928727</v>
      </c>
      <c r="M321" s="13">
        <v>5.366348002746979E-2</v>
      </c>
      <c r="N321" s="14">
        <v>1960.0321944487041</v>
      </c>
      <c r="O321" s="1">
        <v>0.1</v>
      </c>
      <c r="P321" s="36">
        <v>1</v>
      </c>
      <c r="Q321" s="11">
        <f t="shared" si="99"/>
        <v>0</v>
      </c>
      <c r="R321" s="31">
        <f t="shared" si="100"/>
        <v>0</v>
      </c>
      <c r="S321" s="31">
        <f t="shared" si="101"/>
        <v>0</v>
      </c>
      <c r="T321" s="31">
        <f t="shared" si="102"/>
        <v>0</v>
      </c>
      <c r="U321" s="31">
        <f t="shared" si="103"/>
        <v>0</v>
      </c>
      <c r="V321" s="31">
        <f t="shared" si="104"/>
        <v>0</v>
      </c>
      <c r="W321" s="31">
        <f t="shared" si="105"/>
        <v>0</v>
      </c>
      <c r="X321" s="35">
        <f t="shared" si="106"/>
        <v>1</v>
      </c>
      <c r="Y321" s="35">
        <f t="shared" si="107"/>
        <v>0</v>
      </c>
      <c r="Z321" s="35">
        <f t="shared" si="108"/>
        <v>0</v>
      </c>
      <c r="AA321" s="36">
        <f t="shared" si="109"/>
        <v>1</v>
      </c>
      <c r="AB321" s="11">
        <f t="shared" si="110"/>
        <v>1</v>
      </c>
      <c r="AC321" s="36">
        <f t="shared" si="111"/>
        <v>0</v>
      </c>
      <c r="AD321" s="36">
        <f t="shared" si="112"/>
        <v>1</v>
      </c>
      <c r="AE321">
        <f t="shared" si="113"/>
        <v>0</v>
      </c>
      <c r="AF321">
        <f t="shared" si="114"/>
        <v>1</v>
      </c>
      <c r="AG321">
        <f t="shared" si="115"/>
        <v>0</v>
      </c>
      <c r="AH321">
        <f t="shared" si="116"/>
        <v>0</v>
      </c>
      <c r="AI321">
        <f t="shared" si="117"/>
        <v>0</v>
      </c>
      <c r="AJ321">
        <f>IF(N321&lt;1228,1,0)</f>
        <v>0</v>
      </c>
      <c r="AK321">
        <f>IF(N321&gt;1752,1,0)</f>
        <v>1</v>
      </c>
      <c r="AL321">
        <f t="shared" si="118"/>
        <v>0</v>
      </c>
      <c r="AM321" s="31">
        <f t="shared" si="120"/>
        <v>7</v>
      </c>
      <c r="AN321" s="5">
        <f t="shared" si="119"/>
        <v>0</v>
      </c>
      <c r="AS321" s="14"/>
      <c r="AT321" s="14"/>
    </row>
    <row r="322" spans="1:50" x14ac:dyDescent="0.25">
      <c r="A322" t="s">
        <v>311</v>
      </c>
      <c r="B322" s="13">
        <v>0</v>
      </c>
      <c r="C322" s="13">
        <v>0.27458711296148225</v>
      </c>
      <c r="D322" s="51">
        <v>4.3618517190989553E-2</v>
      </c>
      <c r="E322" s="51">
        <v>0.11431249827676528</v>
      </c>
      <c r="F322" s="13">
        <f t="shared" ref="F322:F356" si="121">SUM(C322,0.12*D322,-0.7*E322)</f>
        <v>0.1998025862306653</v>
      </c>
      <c r="G322" s="13">
        <v>0.53120817884644922</v>
      </c>
      <c r="H322" s="13">
        <v>-3.6031117783540331E-3</v>
      </c>
      <c r="I322" s="13">
        <v>-0.12452645728950262</v>
      </c>
      <c r="J322" s="13">
        <v>-4.866414844633158E-2</v>
      </c>
      <c r="K322" s="13">
        <v>2.3808210868786015E-2</v>
      </c>
      <c r="L322" s="13">
        <v>0.62718054373785959</v>
      </c>
      <c r="M322" s="13">
        <v>-2.4893833785441868E-3</v>
      </c>
      <c r="N322" s="14">
        <v>1623.7914572107306</v>
      </c>
      <c r="O322" s="1">
        <v>0.245</v>
      </c>
      <c r="P322" s="36">
        <v>1</v>
      </c>
      <c r="Q322" s="11">
        <f t="shared" ref="Q322:Q357" si="122">IF(B322&gt;20%,1,0)</f>
        <v>0</v>
      </c>
      <c r="R322" s="31">
        <f t="shared" ref="R322:R357" si="123">IF(C322&gt;100%,1,0)/2</f>
        <v>0</v>
      </c>
      <c r="S322" s="31">
        <f t="shared" ref="S322:S357" si="124">IF(C322&gt;130%,1,0)/2</f>
        <v>0</v>
      </c>
      <c r="T322" s="31">
        <f t="shared" ref="T322:T357" si="125">IF(F322&gt;90%,1,0)/2</f>
        <v>0</v>
      </c>
      <c r="U322" s="31">
        <f t="shared" ref="U322:U357" si="126">IF(F322&gt;120%,1,0)/2</f>
        <v>0</v>
      </c>
      <c r="V322" s="31">
        <f t="shared" ref="V322:V357" si="127">IF(G322&lt;20%,1,0)/2</f>
        <v>0</v>
      </c>
      <c r="W322" s="31">
        <f t="shared" ref="W322:W357" si="128">IF(G322&lt;0%,1,0)/2</f>
        <v>0</v>
      </c>
      <c r="X322" s="35">
        <f t="shared" si="106"/>
        <v>1</v>
      </c>
      <c r="Y322" s="35">
        <f t="shared" si="107"/>
        <v>1</v>
      </c>
      <c r="Z322" s="35">
        <f t="shared" si="108"/>
        <v>1</v>
      </c>
      <c r="AA322" s="36">
        <f t="shared" ref="AA322:AA356" si="129">SUM(X322:Z322)</f>
        <v>3</v>
      </c>
      <c r="AB322" s="11">
        <f t="shared" ref="AB322:AB356" si="130">IF(AA322&gt;0,1,0)</f>
        <v>1</v>
      </c>
      <c r="AC322" s="36">
        <f t="shared" ref="AC322:AC356" si="131">IF(SUM(S322,U322,W322)&gt;0,1,0)</f>
        <v>0</v>
      </c>
      <c r="AD322" s="36">
        <f t="shared" ref="AD322:AD356" si="132">IF(SUM(AB322,AG322)&gt;0,1,0)</f>
        <v>1</v>
      </c>
      <c r="AE322">
        <f t="shared" ref="AE322:AE356" si="133">IF(SUM(AC322,AD322)&gt;1,1,0)</f>
        <v>0</v>
      </c>
      <c r="AF322">
        <f t="shared" ref="AF322:AF357" si="134">IF(K322&lt;0%,1,0)</f>
        <v>0</v>
      </c>
      <c r="AG322">
        <f t="shared" ref="AG322:AG357" si="135">IF(K322&gt;5%,1,0)</f>
        <v>0</v>
      </c>
      <c r="AH322">
        <f t="shared" ref="AH322:AH357" si="136">IF(L322&gt;70%,1,0)</f>
        <v>0</v>
      </c>
      <c r="AI322">
        <f t="shared" ref="AI322:AI357" si="137">IF(M322&lt;0%,1,0)</f>
        <v>1</v>
      </c>
      <c r="AJ322">
        <f>IF(N322&lt;1228,1,0)</f>
        <v>0</v>
      </c>
      <c r="AK322">
        <f>IF(N322&gt;1752,1,0)</f>
        <v>0</v>
      </c>
      <c r="AL322">
        <f t="shared" ref="AL322:AL357" si="138">IF(O322&gt;25%,1,0)</f>
        <v>0</v>
      </c>
      <c r="AM322" s="31">
        <f t="shared" si="120"/>
        <v>8</v>
      </c>
      <c r="AN322" s="5">
        <f t="shared" ref="AN322:AN357" si="139">IF(AM322&lt;6,"onderzoek",0)</f>
        <v>0</v>
      </c>
      <c r="AS322" s="14"/>
      <c r="AT322" s="14"/>
    </row>
    <row r="323" spans="1:50" x14ac:dyDescent="0.25">
      <c r="A323" t="s">
        <v>312</v>
      </c>
      <c r="B323" s="13">
        <v>3.2243064226162799E-2</v>
      </c>
      <c r="C323" s="13">
        <v>0.60556704526190874</v>
      </c>
      <c r="D323" s="51">
        <v>0.12707238515002542</v>
      </c>
      <c r="E323" s="51">
        <v>0.28307170706899476</v>
      </c>
      <c r="F323" s="13">
        <f t="shared" si="121"/>
        <v>0.42266553653161543</v>
      </c>
      <c r="G323" s="13">
        <v>0.46895241163913837</v>
      </c>
      <c r="H323" s="13">
        <v>-2.7938160712529039E-2</v>
      </c>
      <c r="I323" s="13">
        <v>-7.7198697068403908E-3</v>
      </c>
      <c r="J323" s="13">
        <v>-1.1134090523817596E-2</v>
      </c>
      <c r="K323" s="13">
        <v>-0.12642312256314631</v>
      </c>
      <c r="L323" s="13">
        <v>0.66567368723708065</v>
      </c>
      <c r="M323" s="13">
        <v>5.2786864129906956E-2</v>
      </c>
      <c r="N323" s="14">
        <v>1800.1378967004314</v>
      </c>
      <c r="O323" s="1">
        <v>0.185</v>
      </c>
      <c r="P323" s="36">
        <v>3</v>
      </c>
      <c r="Q323" s="11">
        <f t="shared" si="122"/>
        <v>0</v>
      </c>
      <c r="R323" s="31">
        <f t="shared" si="123"/>
        <v>0</v>
      </c>
      <c r="S323" s="31">
        <f t="shared" si="124"/>
        <v>0</v>
      </c>
      <c r="T323" s="31">
        <f t="shared" si="125"/>
        <v>0</v>
      </c>
      <c r="U323" s="31">
        <f t="shared" si="126"/>
        <v>0</v>
      </c>
      <c r="V323" s="31">
        <f t="shared" si="127"/>
        <v>0</v>
      </c>
      <c r="W323" s="31">
        <f t="shared" si="128"/>
        <v>0</v>
      </c>
      <c r="X323" s="35">
        <f t="shared" si="106"/>
        <v>1</v>
      </c>
      <c r="Y323" s="35">
        <f t="shared" si="107"/>
        <v>1</v>
      </c>
      <c r="Z323" s="35">
        <f t="shared" si="108"/>
        <v>1</v>
      </c>
      <c r="AA323" s="36">
        <f t="shared" si="129"/>
        <v>3</v>
      </c>
      <c r="AB323" s="11">
        <f t="shared" si="130"/>
        <v>1</v>
      </c>
      <c r="AC323" s="36">
        <f t="shared" si="131"/>
        <v>0</v>
      </c>
      <c r="AD323" s="36">
        <f t="shared" si="132"/>
        <v>1</v>
      </c>
      <c r="AE323">
        <f t="shared" si="133"/>
        <v>0</v>
      </c>
      <c r="AF323">
        <f t="shared" si="134"/>
        <v>1</v>
      </c>
      <c r="AG323">
        <f t="shared" si="135"/>
        <v>0</v>
      </c>
      <c r="AH323">
        <f t="shared" si="136"/>
        <v>0</v>
      </c>
      <c r="AI323">
        <f t="shared" si="137"/>
        <v>0</v>
      </c>
      <c r="AJ323">
        <f>IF(N323&lt;1803,1,0)</f>
        <v>1</v>
      </c>
      <c r="AK323">
        <f>IF(N323&gt;2983,1,0)</f>
        <v>0</v>
      </c>
      <c r="AL323">
        <f t="shared" si="138"/>
        <v>0</v>
      </c>
      <c r="AM323" s="31">
        <f t="shared" ref="AM323:AM357" si="140">SUM(10,-Q323,-R323,-S323,-T323,-U323,-V323,-W323,-AB323,-AE323,-AF323,-AG323,-AH323,-AI323,-AJ323,-AK323,-AL323)</f>
        <v>7</v>
      </c>
      <c r="AN323" s="5">
        <f t="shared" si="139"/>
        <v>0</v>
      </c>
      <c r="AS323" s="14"/>
      <c r="AT323" s="14"/>
    </row>
    <row r="324" spans="1:50" x14ac:dyDescent="0.25">
      <c r="A324" t="s">
        <v>313</v>
      </c>
      <c r="B324" s="13">
        <v>0.15052523699718165</v>
      </c>
      <c r="C324" s="13">
        <v>0.72777898457710455</v>
      </c>
      <c r="D324" s="51">
        <v>3.3985663223997313E-2</v>
      </c>
      <c r="E324" s="51">
        <v>7.1683880013428385E-3</v>
      </c>
      <c r="F324" s="13">
        <f t="shared" si="121"/>
        <v>0.7268393925630442</v>
      </c>
      <c r="G324" s="13">
        <v>0.22369011017166282</v>
      </c>
      <c r="H324" s="13">
        <v>-1.7467248908296944E-3</v>
      </c>
      <c r="I324" s="13">
        <v>-2.2067725721832923E-2</v>
      </c>
      <c r="J324" s="13">
        <v>3.4617587235134972E-2</v>
      </c>
      <c r="K324" s="13">
        <v>8.4964158059993283E-3</v>
      </c>
      <c r="L324" s="13">
        <v>0.69567762478886441</v>
      </c>
      <c r="M324" s="13">
        <v>5.7503805684744176E-2</v>
      </c>
      <c r="N324" s="14">
        <v>1647.7023157674832</v>
      </c>
      <c r="O324" s="1">
        <v>0.12</v>
      </c>
      <c r="P324" s="36">
        <v>2</v>
      </c>
      <c r="Q324" s="11">
        <f t="shared" si="122"/>
        <v>0</v>
      </c>
      <c r="R324" s="31">
        <f t="shared" si="123"/>
        <v>0</v>
      </c>
      <c r="S324" s="31">
        <f t="shared" si="124"/>
        <v>0</v>
      </c>
      <c r="T324" s="31">
        <f t="shared" si="125"/>
        <v>0</v>
      </c>
      <c r="U324" s="31">
        <f t="shared" si="126"/>
        <v>0</v>
      </c>
      <c r="V324" s="31">
        <f t="shared" si="127"/>
        <v>0</v>
      </c>
      <c r="W324" s="31">
        <f t="shared" si="128"/>
        <v>0</v>
      </c>
      <c r="X324" s="35">
        <f t="shared" si="106"/>
        <v>1</v>
      </c>
      <c r="Y324" s="35">
        <f t="shared" si="107"/>
        <v>1</v>
      </c>
      <c r="Z324" s="35">
        <f t="shared" si="108"/>
        <v>0</v>
      </c>
      <c r="AA324" s="36">
        <f t="shared" si="129"/>
        <v>2</v>
      </c>
      <c r="AB324" s="11">
        <f t="shared" si="130"/>
        <v>1</v>
      </c>
      <c r="AC324" s="36">
        <f t="shared" si="131"/>
        <v>0</v>
      </c>
      <c r="AD324" s="36">
        <f t="shared" si="132"/>
        <v>1</v>
      </c>
      <c r="AE324">
        <f t="shared" si="133"/>
        <v>0</v>
      </c>
      <c r="AF324">
        <f t="shared" si="134"/>
        <v>0</v>
      </c>
      <c r="AG324">
        <f t="shared" si="135"/>
        <v>0</v>
      </c>
      <c r="AH324">
        <f t="shared" si="136"/>
        <v>0</v>
      </c>
      <c r="AI324">
        <f t="shared" si="137"/>
        <v>0</v>
      </c>
      <c r="AJ324">
        <f>IF(N324&lt;1378,1,0)</f>
        <v>0</v>
      </c>
      <c r="AK324">
        <f>IF(N324&gt;2135,1,0)</f>
        <v>0</v>
      </c>
      <c r="AL324">
        <f t="shared" si="138"/>
        <v>0</v>
      </c>
      <c r="AM324" s="31">
        <f t="shared" si="140"/>
        <v>9</v>
      </c>
      <c r="AN324" s="5">
        <f t="shared" si="139"/>
        <v>0</v>
      </c>
      <c r="AS324" s="14"/>
      <c r="AT324" s="14"/>
    </row>
    <row r="325" spans="1:50" x14ac:dyDescent="0.25">
      <c r="A325" t="s">
        <v>314</v>
      </c>
      <c r="B325" s="13">
        <v>5.7494800316011799E-2</v>
      </c>
      <c r="C325" s="13">
        <v>0.32382038688051396</v>
      </c>
      <c r="D325" s="51">
        <v>0.35312740054470543</v>
      </c>
      <c r="E325" s="51">
        <v>0.11131544030354525</v>
      </c>
      <c r="F325" s="13">
        <f t="shared" si="121"/>
        <v>0.28827486673339697</v>
      </c>
      <c r="G325" s="13">
        <v>0.39366041629718007</v>
      </c>
      <c r="H325" s="13">
        <v>5.5091614677997738E-2</v>
      </c>
      <c r="I325" s="13">
        <v>7.6239364204306312E-2</v>
      </c>
      <c r="J325" s="13">
        <v>-3.6174026397262506E-2</v>
      </c>
      <c r="K325" s="13">
        <v>2.2213040340790056E-2</v>
      </c>
      <c r="L325" s="13">
        <v>0.44059824737496317</v>
      </c>
      <c r="M325" s="13">
        <v>1.0631344821767034E-3</v>
      </c>
      <c r="N325" s="14">
        <v>1528.8316743422795</v>
      </c>
      <c r="O325" s="1">
        <v>0.23749999999999999</v>
      </c>
      <c r="P325" s="36">
        <v>1</v>
      </c>
      <c r="Q325" s="11">
        <f t="shared" si="122"/>
        <v>0</v>
      </c>
      <c r="R325" s="31">
        <f t="shared" si="123"/>
        <v>0</v>
      </c>
      <c r="S325" s="31">
        <f t="shared" si="124"/>
        <v>0</v>
      </c>
      <c r="T325" s="31">
        <f t="shared" si="125"/>
        <v>0</v>
      </c>
      <c r="U325" s="31">
        <f t="shared" si="126"/>
        <v>0</v>
      </c>
      <c r="V325" s="31">
        <f t="shared" si="127"/>
        <v>0</v>
      </c>
      <c r="W325" s="31">
        <f t="shared" si="128"/>
        <v>0</v>
      </c>
      <c r="X325" s="35">
        <f t="shared" ref="X325:X357" si="141">IF(H325&lt;0%,1,0)</f>
        <v>0</v>
      </c>
      <c r="Y325" s="35">
        <f>IF(I324&lt;0%,1,0)</f>
        <v>1</v>
      </c>
      <c r="Z325" s="35">
        <f t="shared" ref="Z325:Z357" si="142">IF(J325&lt;0%,1,0)</f>
        <v>1</v>
      </c>
      <c r="AA325" s="36">
        <f t="shared" si="129"/>
        <v>2</v>
      </c>
      <c r="AB325" s="11">
        <f t="shared" si="130"/>
        <v>1</v>
      </c>
      <c r="AC325" s="36">
        <f t="shared" si="131"/>
        <v>0</v>
      </c>
      <c r="AD325" s="36">
        <f t="shared" si="132"/>
        <v>1</v>
      </c>
      <c r="AE325">
        <f t="shared" si="133"/>
        <v>0</v>
      </c>
      <c r="AF325">
        <f t="shared" si="134"/>
        <v>0</v>
      </c>
      <c r="AG325">
        <f t="shared" si="135"/>
        <v>0</v>
      </c>
      <c r="AH325">
        <f t="shared" si="136"/>
        <v>0</v>
      </c>
      <c r="AI325">
        <f t="shared" si="137"/>
        <v>0</v>
      </c>
      <c r="AJ325">
        <f>IF(N325&lt;1228,1,0)</f>
        <v>0</v>
      </c>
      <c r="AK325">
        <f>IF(N325&gt;1752,1,0)</f>
        <v>0</v>
      </c>
      <c r="AL325">
        <f t="shared" si="138"/>
        <v>0</v>
      </c>
      <c r="AM325" s="31">
        <f t="shared" si="140"/>
        <v>9</v>
      </c>
      <c r="AN325" s="5">
        <f t="shared" si="139"/>
        <v>0</v>
      </c>
      <c r="AS325" s="14"/>
      <c r="AT325" s="14"/>
    </row>
    <row r="326" spans="1:50" x14ac:dyDescent="0.25">
      <c r="A326" t="s">
        <v>415</v>
      </c>
      <c r="B326" s="13">
        <v>3.8929061517649466E-2</v>
      </c>
      <c r="C326" s="13">
        <v>0.65210336538461533</v>
      </c>
      <c r="D326" s="51">
        <v>5.819561298076923E-2</v>
      </c>
      <c r="E326" s="51">
        <v>0.33927283653846152</v>
      </c>
      <c r="F326" s="13">
        <f t="shared" si="121"/>
        <v>0.42159585336538463</v>
      </c>
      <c r="G326" s="13">
        <v>0.41966501542564061</v>
      </c>
      <c r="H326" s="13">
        <v>0.124</v>
      </c>
      <c r="I326" s="13">
        <v>-5.9054230717215887E-3</v>
      </c>
      <c r="J326" s="13">
        <v>9.202223557692308E-3</v>
      </c>
      <c r="K326" s="13">
        <v>4.9222506009615384E-2</v>
      </c>
      <c r="L326" s="13">
        <v>0.56755212603369931</v>
      </c>
      <c r="M326" s="13">
        <v>3.5155989150116036E-2</v>
      </c>
      <c r="N326" s="14">
        <v>1783</v>
      </c>
      <c r="O326" s="1">
        <v>0.20500000000000002</v>
      </c>
      <c r="P326" s="36">
        <v>1</v>
      </c>
      <c r="Q326" s="11">
        <f t="shared" si="122"/>
        <v>0</v>
      </c>
      <c r="R326" s="31">
        <f t="shared" si="123"/>
        <v>0</v>
      </c>
      <c r="S326" s="31">
        <f t="shared" si="124"/>
        <v>0</v>
      </c>
      <c r="T326" s="31">
        <f t="shared" si="125"/>
        <v>0</v>
      </c>
      <c r="U326" s="31">
        <f t="shared" si="126"/>
        <v>0</v>
      </c>
      <c r="V326" s="31">
        <f t="shared" si="127"/>
        <v>0</v>
      </c>
      <c r="W326" s="31">
        <f t="shared" si="128"/>
        <v>0</v>
      </c>
      <c r="X326" s="35">
        <f t="shared" si="141"/>
        <v>0</v>
      </c>
      <c r="Y326" s="35">
        <f>IF(I327&lt;0%,1,0)</f>
        <v>1</v>
      </c>
      <c r="Z326" s="35">
        <f t="shared" si="142"/>
        <v>0</v>
      </c>
      <c r="AA326" s="36">
        <f t="shared" si="129"/>
        <v>1</v>
      </c>
      <c r="AB326" s="11">
        <f t="shared" si="130"/>
        <v>1</v>
      </c>
      <c r="AC326" s="36">
        <f t="shared" si="131"/>
        <v>0</v>
      </c>
      <c r="AD326" s="36">
        <f t="shared" si="132"/>
        <v>1</v>
      </c>
      <c r="AE326">
        <f t="shared" si="133"/>
        <v>0</v>
      </c>
      <c r="AF326">
        <f t="shared" si="134"/>
        <v>0</v>
      </c>
      <c r="AG326">
        <f t="shared" si="135"/>
        <v>0</v>
      </c>
      <c r="AH326">
        <f t="shared" si="136"/>
        <v>0</v>
      </c>
      <c r="AI326">
        <f t="shared" si="137"/>
        <v>0</v>
      </c>
      <c r="AJ326">
        <f>IF(N326&lt;1803,1,0)</f>
        <v>1</v>
      </c>
      <c r="AK326">
        <f>IF(N326&gt;2983,1,0)</f>
        <v>0</v>
      </c>
      <c r="AL326">
        <f t="shared" si="138"/>
        <v>0</v>
      </c>
      <c r="AM326" s="31">
        <f t="shared" si="140"/>
        <v>8</v>
      </c>
      <c r="AN326" s="5">
        <f t="shared" si="139"/>
        <v>0</v>
      </c>
      <c r="AS326" s="14"/>
      <c r="AT326" s="14"/>
    </row>
    <row r="327" spans="1:50" x14ac:dyDescent="0.25">
      <c r="A327" t="s">
        <v>416</v>
      </c>
      <c r="B327" s="13">
        <v>0.10691239355435708</v>
      </c>
      <c r="C327" s="13">
        <v>1.0129867119453411</v>
      </c>
      <c r="D327" s="51">
        <v>2.9467840357902422E-2</v>
      </c>
      <c r="E327" s="51">
        <v>0.2013896535138299</v>
      </c>
      <c r="F327" s="13">
        <f t="shared" si="121"/>
        <v>0.87555009532860861</v>
      </c>
      <c r="G327" s="13">
        <v>0.15935559876565858</v>
      </c>
      <c r="H327" s="13">
        <v>1.2389003554168764E-2</v>
      </c>
      <c r="I327" s="13">
        <v>-1.5500474771618479E-2</v>
      </c>
      <c r="J327" s="13">
        <v>-5.1558579285006463E-2</v>
      </c>
      <c r="K327" s="13">
        <v>5.6212006189115737E-3</v>
      </c>
      <c r="L327" s="13">
        <v>0.60104032171706057</v>
      </c>
      <c r="M327" s="13">
        <v>1.8137764337624297E-2</v>
      </c>
      <c r="N327" s="14">
        <v>1484.5866871608785</v>
      </c>
      <c r="O327" s="1">
        <v>0.21999999999999997</v>
      </c>
      <c r="P327" s="36">
        <v>2</v>
      </c>
      <c r="Q327" s="11">
        <f t="shared" si="122"/>
        <v>0</v>
      </c>
      <c r="R327" s="31">
        <f t="shared" si="123"/>
        <v>0.5</v>
      </c>
      <c r="S327" s="31">
        <f t="shared" si="124"/>
        <v>0</v>
      </c>
      <c r="T327" s="31">
        <f t="shared" si="125"/>
        <v>0</v>
      </c>
      <c r="U327" s="31">
        <f t="shared" si="126"/>
        <v>0</v>
      </c>
      <c r="V327" s="31">
        <f t="shared" si="127"/>
        <v>0.5</v>
      </c>
      <c r="W327" s="31">
        <f t="shared" si="128"/>
        <v>0</v>
      </c>
      <c r="X327" s="35">
        <f t="shared" si="141"/>
        <v>0</v>
      </c>
      <c r="Y327" s="35">
        <f t="shared" ref="Y327:Y357" si="143">IF(I327&lt;0%,1,0)</f>
        <v>1</v>
      </c>
      <c r="Z327" s="35">
        <f t="shared" si="142"/>
        <v>1</v>
      </c>
      <c r="AA327" s="36">
        <f t="shared" si="129"/>
        <v>2</v>
      </c>
      <c r="AB327" s="11">
        <f t="shared" si="130"/>
        <v>1</v>
      </c>
      <c r="AC327" s="36">
        <f t="shared" si="131"/>
        <v>0</v>
      </c>
      <c r="AD327" s="36">
        <f t="shared" si="132"/>
        <v>1</v>
      </c>
      <c r="AE327">
        <f t="shared" si="133"/>
        <v>0</v>
      </c>
      <c r="AF327">
        <f t="shared" si="134"/>
        <v>0</v>
      </c>
      <c r="AG327">
        <f t="shared" si="135"/>
        <v>0</v>
      </c>
      <c r="AH327">
        <f t="shared" si="136"/>
        <v>0</v>
      </c>
      <c r="AI327">
        <f t="shared" si="137"/>
        <v>0</v>
      </c>
      <c r="AJ327">
        <f>IF(N327&lt;1378,1,0)</f>
        <v>0</v>
      </c>
      <c r="AK327">
        <f>IF(N327&gt;2135,1,0)</f>
        <v>0</v>
      </c>
      <c r="AL327">
        <f t="shared" si="138"/>
        <v>0</v>
      </c>
      <c r="AM327" s="31">
        <f t="shared" si="140"/>
        <v>8</v>
      </c>
      <c r="AN327" s="5">
        <f t="shared" si="139"/>
        <v>0</v>
      </c>
      <c r="AR327"/>
      <c r="AS327" s="14"/>
      <c r="AT327" s="14"/>
    </row>
    <row r="328" spans="1:50" x14ac:dyDescent="0.25">
      <c r="A328" t="s">
        <v>315</v>
      </c>
      <c r="B328" s="13">
        <v>7.6312576312576319E-2</v>
      </c>
      <c r="C328" s="13">
        <v>0.13688982433416982</v>
      </c>
      <c r="D328" s="51">
        <v>2.560106856634016E-2</v>
      </c>
      <c r="E328" s="51">
        <v>2.1371326803205699E-2</v>
      </c>
      <c r="F328" s="13">
        <f t="shared" si="121"/>
        <v>0.12500202379988665</v>
      </c>
      <c r="G328" s="13">
        <v>0.70589133089133094</v>
      </c>
      <c r="H328" s="13">
        <v>4.982289517729944E-3</v>
      </c>
      <c r="I328" s="13">
        <v>-2.2788003163812822E-2</v>
      </c>
      <c r="J328" s="13">
        <v>-7.2593701934752689E-2</v>
      </c>
      <c r="K328" s="13">
        <v>-1.0124058933052699E-2</v>
      </c>
      <c r="L328" s="13">
        <v>0.61791606939307808</v>
      </c>
      <c r="M328" s="13">
        <v>8.0402788948639906E-2</v>
      </c>
      <c r="N328" s="14">
        <v>1721.0054396407686</v>
      </c>
      <c r="O328" s="1">
        <v>0.27500000000000002</v>
      </c>
      <c r="P328" s="36">
        <v>2</v>
      </c>
      <c r="Q328" s="11">
        <f t="shared" si="122"/>
        <v>0</v>
      </c>
      <c r="R328" s="31">
        <f t="shared" si="123"/>
        <v>0</v>
      </c>
      <c r="S328" s="31">
        <f t="shared" si="124"/>
        <v>0</v>
      </c>
      <c r="T328" s="31">
        <f t="shared" si="125"/>
        <v>0</v>
      </c>
      <c r="U328" s="31">
        <f t="shared" si="126"/>
        <v>0</v>
      </c>
      <c r="V328" s="31">
        <f t="shared" si="127"/>
        <v>0</v>
      </c>
      <c r="W328" s="31">
        <f t="shared" si="128"/>
        <v>0</v>
      </c>
      <c r="X328" s="35">
        <f t="shared" si="141"/>
        <v>0</v>
      </c>
      <c r="Y328" s="35">
        <f t="shared" si="143"/>
        <v>1</v>
      </c>
      <c r="Z328" s="35">
        <f t="shared" si="142"/>
        <v>1</v>
      </c>
      <c r="AA328" s="36">
        <f t="shared" si="129"/>
        <v>2</v>
      </c>
      <c r="AB328" s="11">
        <f t="shared" si="130"/>
        <v>1</v>
      </c>
      <c r="AC328" s="36">
        <f t="shared" si="131"/>
        <v>0</v>
      </c>
      <c r="AD328" s="36">
        <f t="shared" si="132"/>
        <v>1</v>
      </c>
      <c r="AE328">
        <f t="shared" si="133"/>
        <v>0</v>
      </c>
      <c r="AF328">
        <f t="shared" si="134"/>
        <v>1</v>
      </c>
      <c r="AG328">
        <f t="shared" si="135"/>
        <v>0</v>
      </c>
      <c r="AH328">
        <f t="shared" si="136"/>
        <v>0</v>
      </c>
      <c r="AI328">
        <f t="shared" si="137"/>
        <v>0</v>
      </c>
      <c r="AJ328">
        <f>IF(N328&lt;1378,1,0)</f>
        <v>0</v>
      </c>
      <c r="AK328">
        <f>IF(N328&gt;2135,1,0)</f>
        <v>0</v>
      </c>
      <c r="AL328">
        <f t="shared" si="138"/>
        <v>1</v>
      </c>
      <c r="AM328" s="31">
        <f t="shared" si="140"/>
        <v>7</v>
      </c>
      <c r="AN328" s="5">
        <f t="shared" si="139"/>
        <v>0</v>
      </c>
      <c r="AS328" s="14"/>
      <c r="AT328" s="14"/>
    </row>
    <row r="329" spans="1:50" x14ac:dyDescent="0.25">
      <c r="A329" s="11" t="s">
        <v>316</v>
      </c>
      <c r="B329" s="13">
        <v>0</v>
      </c>
      <c r="C329" s="13">
        <v>0.56206253547009699</v>
      </c>
      <c r="D329" s="51">
        <v>4.7509661378807126E-2</v>
      </c>
      <c r="E329" s="51">
        <v>1.7376969434910683E-2</v>
      </c>
      <c r="F329" s="13">
        <f t="shared" si="121"/>
        <v>0.55559981623111643</v>
      </c>
      <c r="G329" s="13">
        <v>0.23228592238060555</v>
      </c>
      <c r="H329" s="13">
        <v>-3.2710675344434115E-2</v>
      </c>
      <c r="I329" s="13">
        <v>-7.3066681936610645E-2</v>
      </c>
      <c r="J329" s="13">
        <v>-2.4619625435775477E-2</v>
      </c>
      <c r="K329" s="13">
        <v>2.0464556927816662E-2</v>
      </c>
      <c r="L329" s="13">
        <v>0.71448922135118142</v>
      </c>
      <c r="M329" s="13">
        <v>2.5395713924893253E-2</v>
      </c>
      <c r="N329" s="14">
        <v>1560.9676976356977</v>
      </c>
      <c r="O329" s="1">
        <v>0.26</v>
      </c>
      <c r="P329" s="36">
        <v>2</v>
      </c>
      <c r="Q329" s="11">
        <f t="shared" si="122"/>
        <v>0</v>
      </c>
      <c r="R329" s="31">
        <f t="shared" si="123"/>
        <v>0</v>
      </c>
      <c r="S329" s="31">
        <f t="shared" si="124"/>
        <v>0</v>
      </c>
      <c r="T329" s="31">
        <f t="shared" si="125"/>
        <v>0</v>
      </c>
      <c r="U329" s="31">
        <f t="shared" si="126"/>
        <v>0</v>
      </c>
      <c r="V329" s="31">
        <f t="shared" si="127"/>
        <v>0</v>
      </c>
      <c r="W329" s="31">
        <f t="shared" si="128"/>
        <v>0</v>
      </c>
      <c r="X329" s="35">
        <f t="shared" si="141"/>
        <v>1</v>
      </c>
      <c r="Y329" s="35">
        <f t="shared" si="143"/>
        <v>1</v>
      </c>
      <c r="Z329" s="35">
        <f t="shared" si="142"/>
        <v>1</v>
      </c>
      <c r="AA329" s="36">
        <f t="shared" si="129"/>
        <v>3</v>
      </c>
      <c r="AB329" s="11">
        <f t="shared" si="130"/>
        <v>1</v>
      </c>
      <c r="AC329" s="36">
        <f t="shared" si="131"/>
        <v>0</v>
      </c>
      <c r="AD329" s="36">
        <f t="shared" si="132"/>
        <v>1</v>
      </c>
      <c r="AE329">
        <f t="shared" si="133"/>
        <v>0</v>
      </c>
      <c r="AF329">
        <f t="shared" si="134"/>
        <v>0</v>
      </c>
      <c r="AG329">
        <f t="shared" si="135"/>
        <v>0</v>
      </c>
      <c r="AH329">
        <f t="shared" si="136"/>
        <v>1</v>
      </c>
      <c r="AI329">
        <f t="shared" si="137"/>
        <v>0</v>
      </c>
      <c r="AJ329">
        <f>IF(N329&lt;1378,1,0)</f>
        <v>0</v>
      </c>
      <c r="AK329">
        <f>IF(N329&gt;2135,1,0)</f>
        <v>0</v>
      </c>
      <c r="AL329">
        <f t="shared" si="138"/>
        <v>1</v>
      </c>
      <c r="AM329" s="31">
        <f t="shared" si="140"/>
        <v>7</v>
      </c>
      <c r="AN329" s="5">
        <f t="shared" si="139"/>
        <v>0</v>
      </c>
      <c r="AS329" s="14"/>
      <c r="AT329" s="14"/>
    </row>
    <row r="330" spans="1:50" x14ac:dyDescent="0.25">
      <c r="A330" t="s">
        <v>417</v>
      </c>
      <c r="B330" s="13">
        <v>0.13117725624880747</v>
      </c>
      <c r="C330" s="13">
        <v>0.26046111493461804</v>
      </c>
      <c r="D330" s="51">
        <v>7.0578114246386783E-2</v>
      </c>
      <c r="E330" s="51">
        <v>3.5673319568708421E-3</v>
      </c>
      <c r="F330" s="13">
        <f t="shared" si="121"/>
        <v>0.26643335627437487</v>
      </c>
      <c r="G330" s="13">
        <v>0.51627790497996562</v>
      </c>
      <c r="H330" s="13">
        <v>-1.7529797856405838E-2</v>
      </c>
      <c r="I330" s="13">
        <v>-9.0524811356176502E-2</v>
      </c>
      <c r="J330" s="13">
        <v>-5.9990823583390687E-3</v>
      </c>
      <c r="K330" s="13">
        <v>3.8497935306262901E-2</v>
      </c>
      <c r="L330" s="13">
        <v>0.57335164388509785</v>
      </c>
      <c r="M330" s="13">
        <v>7.015099911612783E-3</v>
      </c>
      <c r="N330" s="14">
        <v>2365.6369549151987</v>
      </c>
      <c r="O330" s="1">
        <v>0.2475</v>
      </c>
      <c r="P330" s="36">
        <v>3</v>
      </c>
      <c r="Q330" s="11">
        <f t="shared" si="122"/>
        <v>0</v>
      </c>
      <c r="R330" s="31">
        <f t="shared" si="123"/>
        <v>0</v>
      </c>
      <c r="S330" s="31">
        <f t="shared" si="124"/>
        <v>0</v>
      </c>
      <c r="T330" s="31">
        <f t="shared" si="125"/>
        <v>0</v>
      </c>
      <c r="U330" s="31">
        <f t="shared" si="126"/>
        <v>0</v>
      </c>
      <c r="V330" s="31">
        <f t="shared" si="127"/>
        <v>0</v>
      </c>
      <c r="W330" s="31">
        <f t="shared" si="128"/>
        <v>0</v>
      </c>
      <c r="X330" s="35">
        <f t="shared" si="141"/>
        <v>1</v>
      </c>
      <c r="Y330" s="35">
        <f t="shared" si="143"/>
        <v>1</v>
      </c>
      <c r="Z330" s="35">
        <f t="shared" si="142"/>
        <v>1</v>
      </c>
      <c r="AA330" s="36">
        <f t="shared" si="129"/>
        <v>3</v>
      </c>
      <c r="AB330" s="11">
        <f t="shared" si="130"/>
        <v>1</v>
      </c>
      <c r="AC330" s="36">
        <f t="shared" si="131"/>
        <v>0</v>
      </c>
      <c r="AD330" s="36">
        <f t="shared" si="132"/>
        <v>1</v>
      </c>
      <c r="AE330">
        <f t="shared" si="133"/>
        <v>0</v>
      </c>
      <c r="AF330">
        <f t="shared" si="134"/>
        <v>0</v>
      </c>
      <c r="AG330">
        <f t="shared" si="135"/>
        <v>0</v>
      </c>
      <c r="AH330">
        <f t="shared" si="136"/>
        <v>0</v>
      </c>
      <c r="AI330">
        <f t="shared" si="137"/>
        <v>0</v>
      </c>
      <c r="AJ330">
        <f>IF(N330&lt;1803,1,0)</f>
        <v>0</v>
      </c>
      <c r="AK330">
        <f>IF(N330&gt;2983,1,0)</f>
        <v>0</v>
      </c>
      <c r="AL330">
        <f t="shared" si="138"/>
        <v>0</v>
      </c>
      <c r="AM330" s="31">
        <f t="shared" si="140"/>
        <v>9</v>
      </c>
      <c r="AN330" s="5">
        <f t="shared" si="139"/>
        <v>0</v>
      </c>
      <c r="AR330"/>
      <c r="AS330" s="14"/>
      <c r="AT330" s="14"/>
    </row>
    <row r="331" spans="1:50" x14ac:dyDescent="0.25">
      <c r="A331" t="s">
        <v>317</v>
      </c>
      <c r="B331" s="13">
        <v>1.386793240722697E-2</v>
      </c>
      <c r="C331" s="13">
        <v>1.1872383548240557</v>
      </c>
      <c r="D331" s="51">
        <v>7.2477897753083831E-2</v>
      </c>
      <c r="E331" s="51">
        <v>0.68711954432679878</v>
      </c>
      <c r="F331" s="13">
        <f t="shared" si="121"/>
        <v>0.71495202152566661</v>
      </c>
      <c r="G331" s="13">
        <v>0.44133236825255423</v>
      </c>
      <c r="H331" s="13">
        <v>9.0560730067668585E-2</v>
      </c>
      <c r="I331" s="13">
        <v>2.1537772023305611E-3</v>
      </c>
      <c r="J331" s="13">
        <v>-4.8782192403117024E-3</v>
      </c>
      <c r="K331" s="13">
        <v>5.238145158472237E-2</v>
      </c>
      <c r="L331" s="13">
        <v>0.63868225925194899</v>
      </c>
      <c r="M331" s="13">
        <v>4.4306132611202774E-2</v>
      </c>
      <c r="N331" s="14">
        <v>1329.9606826554534</v>
      </c>
      <c r="O331" s="1">
        <v>0.13</v>
      </c>
      <c r="P331" s="36">
        <v>1</v>
      </c>
      <c r="Q331" s="11">
        <f t="shared" si="122"/>
        <v>0</v>
      </c>
      <c r="R331" s="31">
        <f t="shared" si="123"/>
        <v>0.5</v>
      </c>
      <c r="S331" s="31">
        <f t="shared" si="124"/>
        <v>0</v>
      </c>
      <c r="T331" s="31">
        <f t="shared" si="125"/>
        <v>0</v>
      </c>
      <c r="U331" s="31">
        <f t="shared" si="126"/>
        <v>0</v>
      </c>
      <c r="V331" s="31">
        <f t="shared" si="127"/>
        <v>0</v>
      </c>
      <c r="W331" s="31">
        <f t="shared" si="128"/>
        <v>0</v>
      </c>
      <c r="X331" s="35">
        <f t="shared" si="141"/>
        <v>0</v>
      </c>
      <c r="Y331" s="35">
        <f t="shared" si="143"/>
        <v>0</v>
      </c>
      <c r="Z331" s="35">
        <f t="shared" si="142"/>
        <v>1</v>
      </c>
      <c r="AA331" s="36">
        <f t="shared" si="129"/>
        <v>1</v>
      </c>
      <c r="AB331" s="11">
        <f t="shared" si="130"/>
        <v>1</v>
      </c>
      <c r="AC331" s="36">
        <f t="shared" si="131"/>
        <v>0</v>
      </c>
      <c r="AD331" s="36">
        <f t="shared" si="132"/>
        <v>1</v>
      </c>
      <c r="AE331">
        <f t="shared" si="133"/>
        <v>0</v>
      </c>
      <c r="AF331">
        <f t="shared" si="134"/>
        <v>0</v>
      </c>
      <c r="AG331">
        <f t="shared" si="135"/>
        <v>1</v>
      </c>
      <c r="AH331">
        <f t="shared" si="136"/>
        <v>0</v>
      </c>
      <c r="AI331">
        <f t="shared" si="137"/>
        <v>0</v>
      </c>
      <c r="AJ331">
        <f>IF(N331&lt;1228,1,0)</f>
        <v>0</v>
      </c>
      <c r="AK331">
        <f>IF(N331&gt;1752,1,0)</f>
        <v>0</v>
      </c>
      <c r="AL331">
        <f t="shared" si="138"/>
        <v>0</v>
      </c>
      <c r="AM331" s="31">
        <f t="shared" si="140"/>
        <v>7.5</v>
      </c>
      <c r="AN331" s="5">
        <f t="shared" si="139"/>
        <v>0</v>
      </c>
      <c r="AS331" s="14"/>
      <c r="AT331" s="14"/>
    </row>
    <row r="332" spans="1:50" s="15" customFormat="1" x14ac:dyDescent="0.25">
      <c r="A332" s="11" t="s">
        <v>318</v>
      </c>
      <c r="B332" s="13">
        <v>0</v>
      </c>
      <c r="C332" s="13">
        <v>0.64857168861901726</v>
      </c>
      <c r="D332" s="51">
        <v>2.8787268070056819E-2</v>
      </c>
      <c r="E332" s="51">
        <v>0.14864320170591219</v>
      </c>
      <c r="F332" s="13">
        <f t="shared" si="121"/>
        <v>0.54797591959328551</v>
      </c>
      <c r="G332" s="13">
        <v>0.35372760736196318</v>
      </c>
      <c r="H332" s="13">
        <v>3.8528304107331997E-2</v>
      </c>
      <c r="I332" s="13">
        <v>-8.5567039184382271E-3</v>
      </c>
      <c r="J332" s="13">
        <v>-7.9574562144872508E-3</v>
      </c>
      <c r="K332" s="13">
        <v>1.9175259072410251E-2</v>
      </c>
      <c r="L332" s="13">
        <v>0.70255340047483772</v>
      </c>
      <c r="M332" s="13">
        <v>-9.2392301310389949E-3</v>
      </c>
      <c r="N332" s="14">
        <v>1819.497965785381</v>
      </c>
      <c r="O332" s="1">
        <v>0.1825</v>
      </c>
      <c r="P332" s="36">
        <v>2</v>
      </c>
      <c r="Q332" s="11">
        <f t="shared" si="122"/>
        <v>0</v>
      </c>
      <c r="R332" s="31">
        <f t="shared" si="123"/>
        <v>0</v>
      </c>
      <c r="S332" s="31">
        <f t="shared" si="124"/>
        <v>0</v>
      </c>
      <c r="T332" s="31">
        <f t="shared" si="125"/>
        <v>0</v>
      </c>
      <c r="U332" s="31">
        <f t="shared" si="126"/>
        <v>0</v>
      </c>
      <c r="V332" s="31">
        <f t="shared" si="127"/>
        <v>0</v>
      </c>
      <c r="W332" s="31">
        <f t="shared" si="128"/>
        <v>0</v>
      </c>
      <c r="X332" s="35">
        <f t="shared" si="141"/>
        <v>0</v>
      </c>
      <c r="Y332" s="35">
        <f t="shared" si="143"/>
        <v>1</v>
      </c>
      <c r="Z332" s="35">
        <f t="shared" si="142"/>
        <v>1</v>
      </c>
      <c r="AA332" s="36">
        <f t="shared" si="129"/>
        <v>2</v>
      </c>
      <c r="AB332" s="11">
        <f t="shared" si="130"/>
        <v>1</v>
      </c>
      <c r="AC332" s="36">
        <f t="shared" si="131"/>
        <v>0</v>
      </c>
      <c r="AD332" s="36">
        <f t="shared" si="132"/>
        <v>1</v>
      </c>
      <c r="AE332">
        <f t="shared" si="133"/>
        <v>0</v>
      </c>
      <c r="AF332">
        <f t="shared" si="134"/>
        <v>0</v>
      </c>
      <c r="AG332">
        <f t="shared" si="135"/>
        <v>0</v>
      </c>
      <c r="AH332">
        <f t="shared" si="136"/>
        <v>1</v>
      </c>
      <c r="AI332">
        <f t="shared" si="137"/>
        <v>1</v>
      </c>
      <c r="AJ332">
        <f>IF(N332&lt;1378,1,0)</f>
        <v>0</v>
      </c>
      <c r="AK332">
        <f>IF(N332&gt;2135,1,0)</f>
        <v>0</v>
      </c>
      <c r="AL332">
        <f t="shared" si="138"/>
        <v>0</v>
      </c>
      <c r="AM332" s="31">
        <f t="shared" si="140"/>
        <v>7</v>
      </c>
      <c r="AN332" s="5">
        <f t="shared" si="139"/>
        <v>0</v>
      </c>
      <c r="AR332" s="1"/>
      <c r="AS332" s="14"/>
      <c r="AT332" s="14"/>
      <c r="AU332" s="1"/>
      <c r="AV332" s="1"/>
      <c r="AW332" s="1"/>
      <c r="AX332"/>
    </row>
    <row r="333" spans="1:50" x14ac:dyDescent="0.25">
      <c r="A333" t="s">
        <v>319</v>
      </c>
      <c r="B333" s="13">
        <v>0</v>
      </c>
      <c r="C333" s="13">
        <v>0.88852250674085909</v>
      </c>
      <c r="D333" s="51">
        <v>3.1909595204973634E-2</v>
      </c>
      <c r="E333" s="51">
        <v>1.7174163188898621E-5</v>
      </c>
      <c r="F333" s="13">
        <f t="shared" si="121"/>
        <v>0.8923396362512237</v>
      </c>
      <c r="G333" s="13">
        <v>0.31754216551193948</v>
      </c>
      <c r="H333" s="13">
        <v>2.1627093686729247E-3</v>
      </c>
      <c r="I333" s="13">
        <v>-6.6332539781982211E-2</v>
      </c>
      <c r="J333" s="13">
        <v>-6.8353169491816509E-2</v>
      </c>
      <c r="K333" s="13">
        <v>-4.2029470864032151E-2</v>
      </c>
      <c r="L333" s="13">
        <v>0.58175012273671067</v>
      </c>
      <c r="M333" s="13">
        <v>3.8146833440671997E-2</v>
      </c>
      <c r="N333" s="14">
        <v>1965.1232271850015</v>
      </c>
      <c r="O333" s="1">
        <v>0.12</v>
      </c>
      <c r="P333" s="36">
        <v>1</v>
      </c>
      <c r="Q333" s="11">
        <f t="shared" si="122"/>
        <v>0</v>
      </c>
      <c r="R333" s="31">
        <f t="shared" si="123"/>
        <v>0</v>
      </c>
      <c r="S333" s="31">
        <f t="shared" si="124"/>
        <v>0</v>
      </c>
      <c r="T333" s="31">
        <f t="shared" si="125"/>
        <v>0</v>
      </c>
      <c r="U333" s="31">
        <f t="shared" si="126"/>
        <v>0</v>
      </c>
      <c r="V333" s="31">
        <f t="shared" si="127"/>
        <v>0</v>
      </c>
      <c r="W333" s="31">
        <f t="shared" si="128"/>
        <v>0</v>
      </c>
      <c r="X333" s="35">
        <f t="shared" si="141"/>
        <v>0</v>
      </c>
      <c r="Y333" s="35">
        <f t="shared" si="143"/>
        <v>1</v>
      </c>
      <c r="Z333" s="35">
        <f t="shared" si="142"/>
        <v>1</v>
      </c>
      <c r="AA333" s="36">
        <f t="shared" si="129"/>
        <v>2</v>
      </c>
      <c r="AB333" s="11">
        <f t="shared" si="130"/>
        <v>1</v>
      </c>
      <c r="AC333" s="36">
        <f t="shared" si="131"/>
        <v>0</v>
      </c>
      <c r="AD333" s="36">
        <f t="shared" si="132"/>
        <v>1</v>
      </c>
      <c r="AE333">
        <f t="shared" si="133"/>
        <v>0</v>
      </c>
      <c r="AF333">
        <f t="shared" si="134"/>
        <v>1</v>
      </c>
      <c r="AG333">
        <f t="shared" si="135"/>
        <v>0</v>
      </c>
      <c r="AH333">
        <f t="shared" si="136"/>
        <v>0</v>
      </c>
      <c r="AI333">
        <f t="shared" si="137"/>
        <v>0</v>
      </c>
      <c r="AJ333">
        <f>IF(N333&lt;1228,1,0)</f>
        <v>0</v>
      </c>
      <c r="AK333">
        <f>IF(N333&gt;1752,1,0)</f>
        <v>1</v>
      </c>
      <c r="AL333">
        <f t="shared" si="138"/>
        <v>0</v>
      </c>
      <c r="AM333" s="31">
        <f t="shared" si="140"/>
        <v>7</v>
      </c>
      <c r="AN333" s="5">
        <f t="shared" si="139"/>
        <v>0</v>
      </c>
      <c r="AS333" s="14"/>
      <c r="AT333" s="14"/>
    </row>
    <row r="334" spans="1:50" x14ac:dyDescent="0.25">
      <c r="A334" t="s">
        <v>320</v>
      </c>
      <c r="B334" s="13">
        <v>0</v>
      </c>
      <c r="C334" s="13">
        <v>0.36758944651775932</v>
      </c>
      <c r="D334" s="51">
        <v>0.16155145843777272</v>
      </c>
      <c r="E334" s="51">
        <v>0.18804656603353201</v>
      </c>
      <c r="F334" s="13">
        <f t="shared" si="121"/>
        <v>0.25534302530681963</v>
      </c>
      <c r="G334" s="13">
        <v>0.44027461412255692</v>
      </c>
      <c r="H334" s="13">
        <v>-1.7469789086542072E-2</v>
      </c>
      <c r="I334" s="13">
        <v>2.5844670354313051E-2</v>
      </c>
      <c r="J334" s="13">
        <v>-1.7378711078928313E-2</v>
      </c>
      <c r="K334" s="13">
        <v>1.4700421470877661E-2</v>
      </c>
      <c r="L334" s="13">
        <v>0.40423929062345515</v>
      </c>
      <c r="M334" s="13">
        <v>8.6890703668823246E-2</v>
      </c>
      <c r="N334" s="14">
        <v>1422.0297114354028</v>
      </c>
      <c r="O334" s="1">
        <v>0.26500000000000001</v>
      </c>
      <c r="P334" s="36">
        <v>1</v>
      </c>
      <c r="Q334" s="11">
        <f t="shared" si="122"/>
        <v>0</v>
      </c>
      <c r="R334" s="31">
        <f t="shared" si="123"/>
        <v>0</v>
      </c>
      <c r="S334" s="31">
        <f t="shared" si="124"/>
        <v>0</v>
      </c>
      <c r="T334" s="31">
        <f t="shared" si="125"/>
        <v>0</v>
      </c>
      <c r="U334" s="31">
        <f t="shared" si="126"/>
        <v>0</v>
      </c>
      <c r="V334" s="31">
        <f t="shared" si="127"/>
        <v>0</v>
      </c>
      <c r="W334" s="31">
        <f t="shared" si="128"/>
        <v>0</v>
      </c>
      <c r="X334" s="35">
        <f t="shared" si="141"/>
        <v>1</v>
      </c>
      <c r="Y334" s="35">
        <f t="shared" si="143"/>
        <v>0</v>
      </c>
      <c r="Z334" s="35">
        <f t="shared" si="142"/>
        <v>1</v>
      </c>
      <c r="AA334" s="36">
        <f t="shared" si="129"/>
        <v>2</v>
      </c>
      <c r="AB334" s="11">
        <f t="shared" si="130"/>
        <v>1</v>
      </c>
      <c r="AC334" s="36">
        <f t="shared" si="131"/>
        <v>0</v>
      </c>
      <c r="AD334" s="36">
        <f t="shared" si="132"/>
        <v>1</v>
      </c>
      <c r="AE334">
        <f t="shared" si="133"/>
        <v>0</v>
      </c>
      <c r="AF334">
        <f t="shared" si="134"/>
        <v>0</v>
      </c>
      <c r="AG334">
        <f t="shared" si="135"/>
        <v>0</v>
      </c>
      <c r="AH334">
        <f t="shared" si="136"/>
        <v>0</v>
      </c>
      <c r="AI334">
        <f t="shared" si="137"/>
        <v>0</v>
      </c>
      <c r="AJ334">
        <f>IF(N334&lt;1228,1,0)</f>
        <v>0</v>
      </c>
      <c r="AK334">
        <f>IF(N334&gt;1752,1,0)</f>
        <v>0</v>
      </c>
      <c r="AL334">
        <f t="shared" si="138"/>
        <v>1</v>
      </c>
      <c r="AM334" s="31">
        <f t="shared" si="140"/>
        <v>8</v>
      </c>
      <c r="AN334" s="5">
        <f t="shared" si="139"/>
        <v>0</v>
      </c>
      <c r="AS334" s="14"/>
      <c r="AT334" s="14"/>
    </row>
    <row r="335" spans="1:50" x14ac:dyDescent="0.25">
      <c r="A335" t="s">
        <v>321</v>
      </c>
      <c r="B335" s="13">
        <v>0</v>
      </c>
      <c r="C335" s="13">
        <v>-2.9354406208101411E-2</v>
      </c>
      <c r="D335" s="51">
        <v>0.20361191240401413</v>
      </c>
      <c r="E335" s="51">
        <v>1.1751919717222606E-2</v>
      </c>
      <c r="F335" s="13">
        <f t="shared" si="121"/>
        <v>-1.3147320521675538E-2</v>
      </c>
      <c r="G335" s="13">
        <v>0.63435148295706068</v>
      </c>
      <c r="H335" s="13">
        <v>3.0994663998665999E-2</v>
      </c>
      <c r="I335" s="13">
        <v>1.9805111984082444E-2</v>
      </c>
      <c r="J335" s="13">
        <v>-4.6245886320237274E-2</v>
      </c>
      <c r="K335" s="13">
        <v>3.5017064153089832E-3</v>
      </c>
      <c r="L335" s="13">
        <v>0.55295874711598769</v>
      </c>
      <c r="M335" s="13">
        <v>7.316217566478346E-2</v>
      </c>
      <c r="N335" s="14">
        <v>1575.1644076676378</v>
      </c>
      <c r="O335" s="1">
        <v>0.27750000000000002</v>
      </c>
      <c r="P335" s="36">
        <v>2</v>
      </c>
      <c r="Q335" s="11">
        <f t="shared" si="122"/>
        <v>0</v>
      </c>
      <c r="R335" s="31">
        <f t="shared" si="123"/>
        <v>0</v>
      </c>
      <c r="S335" s="31">
        <f t="shared" si="124"/>
        <v>0</v>
      </c>
      <c r="T335" s="31">
        <f t="shared" si="125"/>
        <v>0</v>
      </c>
      <c r="U335" s="31">
        <f t="shared" si="126"/>
        <v>0</v>
      </c>
      <c r="V335" s="31">
        <f t="shared" si="127"/>
        <v>0</v>
      </c>
      <c r="W335" s="31">
        <f t="shared" si="128"/>
        <v>0</v>
      </c>
      <c r="X335" s="35">
        <f t="shared" si="141"/>
        <v>0</v>
      </c>
      <c r="Y335" s="35">
        <f t="shared" si="143"/>
        <v>0</v>
      </c>
      <c r="Z335" s="35">
        <f t="shared" si="142"/>
        <v>1</v>
      </c>
      <c r="AA335" s="36">
        <f t="shared" si="129"/>
        <v>1</v>
      </c>
      <c r="AB335" s="11">
        <f t="shared" si="130"/>
        <v>1</v>
      </c>
      <c r="AC335" s="36">
        <f t="shared" si="131"/>
        <v>0</v>
      </c>
      <c r="AD335" s="36">
        <f t="shared" si="132"/>
        <v>1</v>
      </c>
      <c r="AE335">
        <f t="shared" si="133"/>
        <v>0</v>
      </c>
      <c r="AF335">
        <f t="shared" si="134"/>
        <v>0</v>
      </c>
      <c r="AG335">
        <f t="shared" si="135"/>
        <v>0</v>
      </c>
      <c r="AH335">
        <f t="shared" si="136"/>
        <v>0</v>
      </c>
      <c r="AI335">
        <f t="shared" si="137"/>
        <v>0</v>
      </c>
      <c r="AJ335">
        <f>IF(N335&lt;1378,1,0)</f>
        <v>0</v>
      </c>
      <c r="AK335">
        <f>IF(N335&gt;2135,1,0)</f>
        <v>0</v>
      </c>
      <c r="AL335">
        <f t="shared" si="138"/>
        <v>1</v>
      </c>
      <c r="AM335" s="31">
        <f t="shared" si="140"/>
        <v>8</v>
      </c>
      <c r="AN335" s="5">
        <f t="shared" si="139"/>
        <v>0</v>
      </c>
      <c r="AS335" s="14"/>
      <c r="AT335" s="14"/>
    </row>
    <row r="336" spans="1:50" x14ac:dyDescent="0.25">
      <c r="A336" t="s">
        <v>322</v>
      </c>
      <c r="B336" s="13">
        <v>4.1216863621846053E-2</v>
      </c>
      <c r="C336" s="13">
        <v>0.4613614199336844</v>
      </c>
      <c r="D336" s="51">
        <v>2.8242637019699628E-2</v>
      </c>
      <c r="E336" s="51">
        <v>0.15570509069631364</v>
      </c>
      <c r="F336" s="13">
        <f t="shared" si="121"/>
        <v>0.35575697288862884</v>
      </c>
      <c r="G336" s="13">
        <v>0.49217502395400831</v>
      </c>
      <c r="H336" s="13">
        <v>3.4671113155473783E-2</v>
      </c>
      <c r="I336" s="13">
        <v>4.8519769521160341E-2</v>
      </c>
      <c r="J336" s="13">
        <v>-2.1494051102008971E-2</v>
      </c>
      <c r="K336" s="13">
        <v>3.7302516091281449E-2</v>
      </c>
      <c r="L336" s="13">
        <v>0.62067469945026932</v>
      </c>
      <c r="M336" s="13">
        <v>4.1199831605906505E-2</v>
      </c>
      <c r="N336" s="14">
        <v>1432.9285151527961</v>
      </c>
      <c r="O336" s="1">
        <v>0.1875</v>
      </c>
      <c r="P336" s="36">
        <v>1</v>
      </c>
      <c r="Q336" s="11">
        <f t="shared" si="122"/>
        <v>0</v>
      </c>
      <c r="R336" s="31">
        <f t="shared" si="123"/>
        <v>0</v>
      </c>
      <c r="S336" s="31">
        <f t="shared" si="124"/>
        <v>0</v>
      </c>
      <c r="T336" s="31">
        <f t="shared" si="125"/>
        <v>0</v>
      </c>
      <c r="U336" s="31">
        <f t="shared" si="126"/>
        <v>0</v>
      </c>
      <c r="V336" s="31">
        <f t="shared" si="127"/>
        <v>0</v>
      </c>
      <c r="W336" s="31">
        <f t="shared" si="128"/>
        <v>0</v>
      </c>
      <c r="X336" s="35">
        <f t="shared" si="141"/>
        <v>0</v>
      </c>
      <c r="Y336" s="35">
        <f t="shared" si="143"/>
        <v>0</v>
      </c>
      <c r="Z336" s="35">
        <f t="shared" si="142"/>
        <v>1</v>
      </c>
      <c r="AA336" s="36">
        <f t="shared" si="129"/>
        <v>1</v>
      </c>
      <c r="AB336" s="11">
        <f t="shared" si="130"/>
        <v>1</v>
      </c>
      <c r="AC336" s="36">
        <f t="shared" si="131"/>
        <v>0</v>
      </c>
      <c r="AD336" s="36">
        <f t="shared" si="132"/>
        <v>1</v>
      </c>
      <c r="AE336">
        <f t="shared" si="133"/>
        <v>0</v>
      </c>
      <c r="AF336">
        <f t="shared" si="134"/>
        <v>0</v>
      </c>
      <c r="AG336">
        <f t="shared" si="135"/>
        <v>0</v>
      </c>
      <c r="AH336">
        <f t="shared" si="136"/>
        <v>0</v>
      </c>
      <c r="AI336">
        <f t="shared" si="137"/>
        <v>0</v>
      </c>
      <c r="AJ336">
        <f>IF(N336&lt;1228,1,0)</f>
        <v>0</v>
      </c>
      <c r="AK336">
        <f>IF(N336&gt;1752,1,0)</f>
        <v>0</v>
      </c>
      <c r="AL336">
        <f t="shared" si="138"/>
        <v>0</v>
      </c>
      <c r="AM336" s="31">
        <f t="shared" si="140"/>
        <v>9</v>
      </c>
      <c r="AN336" s="5">
        <f t="shared" si="139"/>
        <v>0</v>
      </c>
      <c r="AS336" s="14"/>
      <c r="AT336" s="14"/>
    </row>
    <row r="337" spans="1:50" x14ac:dyDescent="0.25">
      <c r="A337" t="s">
        <v>323</v>
      </c>
      <c r="B337" s="13">
        <v>0</v>
      </c>
      <c r="C337" s="13">
        <v>0.47513257047167179</v>
      </c>
      <c r="D337" s="51">
        <v>6.5420039073402173E-2</v>
      </c>
      <c r="E337" s="51">
        <v>5.8386826681551769E-2</v>
      </c>
      <c r="F337" s="13">
        <f t="shared" si="121"/>
        <v>0.44211219648339384</v>
      </c>
      <c r="G337" s="13">
        <v>0.50025055592094958</v>
      </c>
      <c r="H337" s="13">
        <v>3.9180604696043744E-2</v>
      </c>
      <c r="I337" s="13">
        <v>-2.3023839397741531E-2</v>
      </c>
      <c r="J337" s="13">
        <v>1.6299190622383476E-2</v>
      </c>
      <c r="K337" s="13">
        <v>4.63159363661736E-2</v>
      </c>
      <c r="L337" s="13">
        <v>0.68274748098301097</v>
      </c>
      <c r="M337" s="13">
        <v>-5.8031836331484364E-3</v>
      </c>
      <c r="N337" s="14">
        <v>1385.3092457133205</v>
      </c>
      <c r="O337" s="1">
        <v>0.21000000000000002</v>
      </c>
      <c r="P337" s="36">
        <v>1</v>
      </c>
      <c r="Q337" s="11">
        <f t="shared" si="122"/>
        <v>0</v>
      </c>
      <c r="R337" s="31">
        <f t="shared" si="123"/>
        <v>0</v>
      </c>
      <c r="S337" s="31">
        <f t="shared" si="124"/>
        <v>0</v>
      </c>
      <c r="T337" s="31">
        <f t="shared" si="125"/>
        <v>0</v>
      </c>
      <c r="U337" s="31">
        <f t="shared" si="126"/>
        <v>0</v>
      </c>
      <c r="V337" s="31">
        <f t="shared" si="127"/>
        <v>0</v>
      </c>
      <c r="W337" s="31">
        <f t="shared" si="128"/>
        <v>0</v>
      </c>
      <c r="X337" s="35">
        <f t="shared" si="141"/>
        <v>0</v>
      </c>
      <c r="Y337" s="35">
        <f t="shared" si="143"/>
        <v>1</v>
      </c>
      <c r="Z337" s="35">
        <f t="shared" si="142"/>
        <v>0</v>
      </c>
      <c r="AA337" s="36">
        <f t="shared" si="129"/>
        <v>1</v>
      </c>
      <c r="AB337" s="11">
        <f t="shared" si="130"/>
        <v>1</v>
      </c>
      <c r="AC337" s="36">
        <f t="shared" si="131"/>
        <v>0</v>
      </c>
      <c r="AD337" s="36">
        <f t="shared" si="132"/>
        <v>1</v>
      </c>
      <c r="AE337">
        <f t="shared" si="133"/>
        <v>0</v>
      </c>
      <c r="AF337">
        <f t="shared" si="134"/>
        <v>0</v>
      </c>
      <c r="AG337">
        <f t="shared" si="135"/>
        <v>0</v>
      </c>
      <c r="AH337">
        <f t="shared" si="136"/>
        <v>0</v>
      </c>
      <c r="AI337">
        <f t="shared" si="137"/>
        <v>1</v>
      </c>
      <c r="AJ337">
        <f>IF(N337&lt;1228,1,0)</f>
        <v>0</v>
      </c>
      <c r="AK337">
        <f>IF(N337&gt;1752,1,0)</f>
        <v>0</v>
      </c>
      <c r="AL337">
        <f t="shared" si="138"/>
        <v>0</v>
      </c>
      <c r="AM337" s="31">
        <f t="shared" si="140"/>
        <v>8</v>
      </c>
      <c r="AN337" s="5">
        <f t="shared" si="139"/>
        <v>0</v>
      </c>
      <c r="AS337" s="14"/>
      <c r="AT337" s="14"/>
    </row>
    <row r="338" spans="1:50" x14ac:dyDescent="0.25">
      <c r="A338" t="s">
        <v>324</v>
      </c>
      <c r="B338" s="13">
        <v>0</v>
      </c>
      <c r="C338" s="13">
        <v>0.5913653881446137</v>
      </c>
      <c r="D338" s="51">
        <v>6.2965681776472743E-2</v>
      </c>
      <c r="E338" s="51">
        <v>4.0934116351624153E-2</v>
      </c>
      <c r="F338" s="13">
        <f t="shared" si="121"/>
        <v>0.57026738851165348</v>
      </c>
      <c r="G338" s="13">
        <v>0.45792804406422127</v>
      </c>
      <c r="H338" s="13">
        <v>4.797715951889199E-2</v>
      </c>
      <c r="I338" s="13">
        <v>4.3378576669112255E-3</v>
      </c>
      <c r="J338" s="13">
        <v>1.8223527252706918E-2</v>
      </c>
      <c r="K338" s="13">
        <v>5.2670214718296936E-3</v>
      </c>
      <c r="L338" s="13">
        <v>0.70864184943418296</v>
      </c>
      <c r="M338" s="13">
        <v>9.6437196313091389E-3</v>
      </c>
      <c r="N338" s="14">
        <v>2365.3708855693931</v>
      </c>
      <c r="O338" s="1">
        <v>0.14500000000000002</v>
      </c>
      <c r="P338" s="36">
        <v>2</v>
      </c>
      <c r="Q338" s="11">
        <f t="shared" si="122"/>
        <v>0</v>
      </c>
      <c r="R338" s="31">
        <f t="shared" si="123"/>
        <v>0</v>
      </c>
      <c r="S338" s="31">
        <f t="shared" si="124"/>
        <v>0</v>
      </c>
      <c r="T338" s="31">
        <f t="shared" si="125"/>
        <v>0</v>
      </c>
      <c r="U338" s="31">
        <f t="shared" si="126"/>
        <v>0</v>
      </c>
      <c r="V338" s="31">
        <f t="shared" si="127"/>
        <v>0</v>
      </c>
      <c r="W338" s="31">
        <f t="shared" si="128"/>
        <v>0</v>
      </c>
      <c r="X338" s="35">
        <f t="shared" si="141"/>
        <v>0</v>
      </c>
      <c r="Y338" s="35">
        <f t="shared" si="143"/>
        <v>0</v>
      </c>
      <c r="Z338" s="35">
        <f t="shared" si="142"/>
        <v>0</v>
      </c>
      <c r="AA338" s="36">
        <f t="shared" si="129"/>
        <v>0</v>
      </c>
      <c r="AB338" s="11">
        <f t="shared" si="130"/>
        <v>0</v>
      </c>
      <c r="AC338" s="36">
        <f t="shared" si="131"/>
        <v>0</v>
      </c>
      <c r="AD338" s="36">
        <f t="shared" si="132"/>
        <v>0</v>
      </c>
      <c r="AE338">
        <f t="shared" si="133"/>
        <v>0</v>
      </c>
      <c r="AF338">
        <f t="shared" si="134"/>
        <v>0</v>
      </c>
      <c r="AG338">
        <f t="shared" si="135"/>
        <v>0</v>
      </c>
      <c r="AH338">
        <f t="shared" si="136"/>
        <v>1</v>
      </c>
      <c r="AI338">
        <f t="shared" si="137"/>
        <v>0</v>
      </c>
      <c r="AJ338">
        <f>IF(N338&lt;1378,1,0)</f>
        <v>0</v>
      </c>
      <c r="AK338">
        <f>IF(N338&gt;2135,1,0)</f>
        <v>1</v>
      </c>
      <c r="AL338">
        <f t="shared" si="138"/>
        <v>0</v>
      </c>
      <c r="AM338" s="31">
        <f t="shared" si="140"/>
        <v>8</v>
      </c>
      <c r="AN338" s="5">
        <f t="shared" si="139"/>
        <v>0</v>
      </c>
      <c r="AS338" s="14"/>
      <c r="AT338" s="14"/>
    </row>
    <row r="339" spans="1:50" s="15" customFormat="1" x14ac:dyDescent="0.25">
      <c r="A339" s="11" t="s">
        <v>325</v>
      </c>
      <c r="B339" s="13">
        <v>8.3341571922886798E-2</v>
      </c>
      <c r="C339" s="13">
        <v>8.2234461686901988E-2</v>
      </c>
      <c r="D339" s="51">
        <v>5.4173032081691726E-2</v>
      </c>
      <c r="E339" s="51">
        <v>1.3266864999597974E-2</v>
      </c>
      <c r="F339" s="13">
        <f t="shared" si="121"/>
        <v>7.944842003698642E-2</v>
      </c>
      <c r="G339" s="13">
        <v>0.71849728126544732</v>
      </c>
      <c r="H339" s="13">
        <v>-2.1791393722843468E-2</v>
      </c>
      <c r="I339" s="13">
        <v>-1.0181505745891956E-2</v>
      </c>
      <c r="J339" s="13">
        <v>-1.7648950711586394E-2</v>
      </c>
      <c r="K339" s="13">
        <v>-1.7076063359331029E-2</v>
      </c>
      <c r="L339" s="13">
        <v>0.46614847728535824</v>
      </c>
      <c r="M339" s="13">
        <v>4.282469526597954E-2</v>
      </c>
      <c r="N339" s="14">
        <v>1493.2901688073393</v>
      </c>
      <c r="O339" s="1">
        <v>0.21499999999999997</v>
      </c>
      <c r="P339" s="36">
        <v>1</v>
      </c>
      <c r="Q339" s="11">
        <f t="shared" si="122"/>
        <v>0</v>
      </c>
      <c r="R339" s="31">
        <f t="shared" si="123"/>
        <v>0</v>
      </c>
      <c r="S339" s="31">
        <f t="shared" si="124"/>
        <v>0</v>
      </c>
      <c r="T339" s="31">
        <f t="shared" si="125"/>
        <v>0</v>
      </c>
      <c r="U339" s="31">
        <f t="shared" si="126"/>
        <v>0</v>
      </c>
      <c r="V339" s="31">
        <f t="shared" si="127"/>
        <v>0</v>
      </c>
      <c r="W339" s="31">
        <f t="shared" si="128"/>
        <v>0</v>
      </c>
      <c r="X339" s="35">
        <f t="shared" si="141"/>
        <v>1</v>
      </c>
      <c r="Y339" s="35">
        <f t="shared" si="143"/>
        <v>1</v>
      </c>
      <c r="Z339" s="35">
        <f t="shared" si="142"/>
        <v>1</v>
      </c>
      <c r="AA339" s="36">
        <f t="shared" si="129"/>
        <v>3</v>
      </c>
      <c r="AB339" s="11">
        <f t="shared" si="130"/>
        <v>1</v>
      </c>
      <c r="AC339" s="36">
        <f t="shared" si="131"/>
        <v>0</v>
      </c>
      <c r="AD339" s="36">
        <f t="shared" si="132"/>
        <v>1</v>
      </c>
      <c r="AE339">
        <f t="shared" si="133"/>
        <v>0</v>
      </c>
      <c r="AF339">
        <f t="shared" si="134"/>
        <v>1</v>
      </c>
      <c r="AG339">
        <f t="shared" si="135"/>
        <v>0</v>
      </c>
      <c r="AH339">
        <f t="shared" si="136"/>
        <v>0</v>
      </c>
      <c r="AI339">
        <f t="shared" si="137"/>
        <v>0</v>
      </c>
      <c r="AJ339">
        <f>IF(N339&lt;1228,1,0)</f>
        <v>0</v>
      </c>
      <c r="AK339">
        <f>IF(N339&gt;1752,1,0)</f>
        <v>0</v>
      </c>
      <c r="AL339">
        <f t="shared" si="138"/>
        <v>0</v>
      </c>
      <c r="AM339" s="31">
        <f t="shared" si="140"/>
        <v>8</v>
      </c>
      <c r="AN339" s="5">
        <f t="shared" si="139"/>
        <v>0</v>
      </c>
      <c r="AR339" s="1"/>
      <c r="AS339" s="14"/>
      <c r="AT339" s="14"/>
      <c r="AU339" s="1"/>
      <c r="AV339" s="1"/>
      <c r="AW339" s="1"/>
      <c r="AX339"/>
    </row>
    <row r="340" spans="1:50" x14ac:dyDescent="0.25">
      <c r="A340" t="s">
        <v>326</v>
      </c>
      <c r="B340" s="13">
        <v>0</v>
      </c>
      <c r="C340" s="13">
        <v>1.0533900159419838</v>
      </c>
      <c r="D340" s="51">
        <v>2.5280547654027697E-2</v>
      </c>
      <c r="E340" s="51">
        <v>-8.6485261479791187E-2</v>
      </c>
      <c r="F340" s="13">
        <f t="shared" si="121"/>
        <v>1.1169633646963208</v>
      </c>
      <c r="G340" s="13">
        <v>0.32791574242398974</v>
      </c>
      <c r="H340" s="13">
        <v>-6.5836539916987319E-2</v>
      </c>
      <c r="I340" s="13">
        <v>2.9719436777191573E-2</v>
      </c>
      <c r="J340" s="13">
        <v>-5.3772936138288895E-2</v>
      </c>
      <c r="K340" s="13">
        <v>6.2716857866274886E-2</v>
      </c>
      <c r="L340" s="13">
        <v>0.70212277035781956</v>
      </c>
      <c r="M340" s="13">
        <v>1.0716092247878293E-2</v>
      </c>
      <c r="N340" s="14">
        <v>1696.5316074809691</v>
      </c>
      <c r="O340" s="1">
        <v>0.22999999999999998</v>
      </c>
      <c r="P340" s="36">
        <v>1</v>
      </c>
      <c r="Q340" s="11">
        <f t="shared" si="122"/>
        <v>0</v>
      </c>
      <c r="R340" s="31">
        <f t="shared" si="123"/>
        <v>0.5</v>
      </c>
      <c r="S340" s="31">
        <f t="shared" si="124"/>
        <v>0</v>
      </c>
      <c r="T340" s="31">
        <f t="shared" si="125"/>
        <v>0.5</v>
      </c>
      <c r="U340" s="31">
        <f t="shared" si="126"/>
        <v>0</v>
      </c>
      <c r="V340" s="31">
        <f t="shared" si="127"/>
        <v>0</v>
      </c>
      <c r="W340" s="31">
        <f t="shared" si="128"/>
        <v>0</v>
      </c>
      <c r="X340" s="35">
        <f t="shared" si="141"/>
        <v>1</v>
      </c>
      <c r="Y340" s="35">
        <f t="shared" si="143"/>
        <v>0</v>
      </c>
      <c r="Z340" s="35">
        <f t="shared" si="142"/>
        <v>1</v>
      </c>
      <c r="AA340" s="36">
        <f t="shared" si="129"/>
        <v>2</v>
      </c>
      <c r="AB340" s="11">
        <f t="shared" si="130"/>
        <v>1</v>
      </c>
      <c r="AC340" s="36">
        <f t="shared" si="131"/>
        <v>0</v>
      </c>
      <c r="AD340" s="36">
        <f t="shared" si="132"/>
        <v>1</v>
      </c>
      <c r="AE340">
        <f t="shared" si="133"/>
        <v>0</v>
      </c>
      <c r="AF340">
        <f t="shared" si="134"/>
        <v>0</v>
      </c>
      <c r="AG340">
        <f t="shared" si="135"/>
        <v>1</v>
      </c>
      <c r="AH340">
        <f t="shared" si="136"/>
        <v>1</v>
      </c>
      <c r="AI340">
        <f t="shared" si="137"/>
        <v>0</v>
      </c>
      <c r="AJ340">
        <f>IF(N340&lt;1228,1,0)</f>
        <v>0</v>
      </c>
      <c r="AK340">
        <f>IF(N340&gt;1752,1,0)</f>
        <v>0</v>
      </c>
      <c r="AL340">
        <f t="shared" si="138"/>
        <v>0</v>
      </c>
      <c r="AM340" s="31">
        <f t="shared" si="140"/>
        <v>6</v>
      </c>
      <c r="AN340" s="5">
        <f t="shared" si="139"/>
        <v>0</v>
      </c>
      <c r="AS340" s="14"/>
      <c r="AT340" s="14"/>
    </row>
    <row r="341" spans="1:50" x14ac:dyDescent="0.25">
      <c r="A341" t="s">
        <v>327</v>
      </c>
      <c r="B341" s="13">
        <v>3.6131518728170539E-2</v>
      </c>
      <c r="C341" s="13">
        <v>0.23007700705160358</v>
      </c>
      <c r="D341" s="51">
        <v>0.11589413743250819</v>
      </c>
      <c r="E341" s="51">
        <v>4.7207387956215146E-4</v>
      </c>
      <c r="F341" s="13">
        <f t="shared" si="121"/>
        <v>0.24365385182781105</v>
      </c>
      <c r="G341" s="13">
        <v>0.58313862459352039</v>
      </c>
      <c r="H341" s="13">
        <v>-9.6629743106292718E-3</v>
      </c>
      <c r="I341" s="13">
        <v>5.2373456042625333E-3</v>
      </c>
      <c r="J341" s="13">
        <v>-5.72684625143835E-2</v>
      </c>
      <c r="K341" s="13">
        <v>5.5689965479597554E-3</v>
      </c>
      <c r="L341" s="13">
        <v>0.67905785477538305</v>
      </c>
      <c r="M341" s="13">
        <v>2.8458168375814715E-2</v>
      </c>
      <c r="N341" s="14">
        <v>1465.282645826821</v>
      </c>
      <c r="O341" s="1">
        <v>0.3075</v>
      </c>
      <c r="P341" s="36">
        <v>1</v>
      </c>
      <c r="Q341" s="11">
        <f t="shared" si="122"/>
        <v>0</v>
      </c>
      <c r="R341" s="31">
        <f t="shared" si="123"/>
        <v>0</v>
      </c>
      <c r="S341" s="31">
        <f t="shared" si="124"/>
        <v>0</v>
      </c>
      <c r="T341" s="31">
        <f t="shared" si="125"/>
        <v>0</v>
      </c>
      <c r="U341" s="31">
        <f t="shared" si="126"/>
        <v>0</v>
      </c>
      <c r="V341" s="31">
        <f t="shared" si="127"/>
        <v>0</v>
      </c>
      <c r="W341" s="31">
        <f t="shared" si="128"/>
        <v>0</v>
      </c>
      <c r="X341" s="35">
        <f t="shared" si="141"/>
        <v>1</v>
      </c>
      <c r="Y341" s="35">
        <f t="shared" si="143"/>
        <v>0</v>
      </c>
      <c r="Z341" s="35">
        <f t="shared" si="142"/>
        <v>1</v>
      </c>
      <c r="AA341" s="36">
        <f t="shared" si="129"/>
        <v>2</v>
      </c>
      <c r="AB341" s="11">
        <f t="shared" si="130"/>
        <v>1</v>
      </c>
      <c r="AC341" s="36">
        <f t="shared" si="131"/>
        <v>0</v>
      </c>
      <c r="AD341" s="36">
        <f t="shared" si="132"/>
        <v>1</v>
      </c>
      <c r="AE341">
        <f t="shared" si="133"/>
        <v>0</v>
      </c>
      <c r="AF341">
        <f t="shared" si="134"/>
        <v>0</v>
      </c>
      <c r="AG341">
        <f t="shared" si="135"/>
        <v>0</v>
      </c>
      <c r="AH341">
        <f t="shared" si="136"/>
        <v>0</v>
      </c>
      <c r="AI341">
        <f t="shared" si="137"/>
        <v>0</v>
      </c>
      <c r="AJ341">
        <f>IF(N341&lt;1228,1,0)</f>
        <v>0</v>
      </c>
      <c r="AK341">
        <f>IF(N341&gt;1752,1,0)</f>
        <v>0</v>
      </c>
      <c r="AL341">
        <f t="shared" si="138"/>
        <v>1</v>
      </c>
      <c r="AM341" s="31">
        <f t="shared" si="140"/>
        <v>8</v>
      </c>
      <c r="AN341" s="5">
        <f t="shared" si="139"/>
        <v>0</v>
      </c>
      <c r="AS341" s="14"/>
      <c r="AT341" s="14"/>
    </row>
    <row r="342" spans="1:50" x14ac:dyDescent="0.25">
      <c r="A342" t="s">
        <v>328</v>
      </c>
      <c r="B342" s="13">
        <v>0.10587487942027622</v>
      </c>
      <c r="C342" s="13">
        <v>0.50899069305141409</v>
      </c>
      <c r="D342" s="51">
        <v>6.9636456733230934E-2</v>
      </c>
      <c r="E342" s="51">
        <v>0.34748953344778771</v>
      </c>
      <c r="F342" s="13">
        <f t="shared" si="121"/>
        <v>0.27410439444595036</v>
      </c>
      <c r="G342" s="13">
        <v>0.42149965884761076</v>
      </c>
      <c r="H342" s="13">
        <v>0.12955665962347476</v>
      </c>
      <c r="I342" s="13">
        <v>6.0023835130657212E-2</v>
      </c>
      <c r="J342" s="13">
        <v>-6.8160597572362272E-2</v>
      </c>
      <c r="K342" s="13">
        <v>-2.3342670401493931E-2</v>
      </c>
      <c r="L342" s="13">
        <v>0.33446168677659388</v>
      </c>
      <c r="M342" s="13">
        <v>6.6697794398014099E-2</v>
      </c>
      <c r="N342" s="14">
        <v>1531.0869748867215</v>
      </c>
      <c r="O342" s="1">
        <v>0.3125</v>
      </c>
      <c r="P342" s="36">
        <v>1</v>
      </c>
      <c r="Q342" s="11">
        <f t="shared" si="122"/>
        <v>0</v>
      </c>
      <c r="R342" s="31">
        <f t="shared" si="123"/>
        <v>0</v>
      </c>
      <c r="S342" s="31">
        <f t="shared" si="124"/>
        <v>0</v>
      </c>
      <c r="T342" s="31">
        <f t="shared" si="125"/>
        <v>0</v>
      </c>
      <c r="U342" s="31">
        <f t="shared" si="126"/>
        <v>0</v>
      </c>
      <c r="V342" s="31">
        <f t="shared" si="127"/>
        <v>0</v>
      </c>
      <c r="W342" s="31">
        <f t="shared" si="128"/>
        <v>0</v>
      </c>
      <c r="X342" s="35">
        <f t="shared" si="141"/>
        <v>0</v>
      </c>
      <c r="Y342" s="35">
        <f t="shared" si="143"/>
        <v>0</v>
      </c>
      <c r="Z342" s="35">
        <f t="shared" si="142"/>
        <v>1</v>
      </c>
      <c r="AA342" s="36">
        <f t="shared" si="129"/>
        <v>1</v>
      </c>
      <c r="AB342" s="11">
        <f t="shared" si="130"/>
        <v>1</v>
      </c>
      <c r="AC342" s="36">
        <f t="shared" si="131"/>
        <v>0</v>
      </c>
      <c r="AD342" s="36">
        <f t="shared" si="132"/>
        <v>1</v>
      </c>
      <c r="AE342">
        <f t="shared" si="133"/>
        <v>0</v>
      </c>
      <c r="AF342">
        <f t="shared" si="134"/>
        <v>1</v>
      </c>
      <c r="AG342">
        <f t="shared" si="135"/>
        <v>0</v>
      </c>
      <c r="AH342">
        <f t="shared" si="136"/>
        <v>0</v>
      </c>
      <c r="AI342">
        <f t="shared" si="137"/>
        <v>0</v>
      </c>
      <c r="AJ342">
        <f>IF(N342&lt;1228,1,0)</f>
        <v>0</v>
      </c>
      <c r="AK342">
        <f>IF(N342&gt;1752,1,0)</f>
        <v>0</v>
      </c>
      <c r="AL342">
        <f t="shared" si="138"/>
        <v>1</v>
      </c>
      <c r="AM342" s="31">
        <f t="shared" si="140"/>
        <v>7</v>
      </c>
      <c r="AN342" s="5">
        <f t="shared" si="139"/>
        <v>0</v>
      </c>
      <c r="AS342" s="14"/>
      <c r="AT342" s="14"/>
    </row>
    <row r="343" spans="1:50" s="15" customFormat="1" x14ac:dyDescent="0.25">
      <c r="A343" s="11" t="s">
        <v>329</v>
      </c>
      <c r="B343" s="13">
        <v>0.1553635743038064</v>
      </c>
      <c r="C343" s="13">
        <v>1.1071385148939139</v>
      </c>
      <c r="D343" s="51">
        <v>9.0328174361938546E-2</v>
      </c>
      <c r="E343" s="51">
        <v>6.8134299353218464E-2</v>
      </c>
      <c r="F343" s="13">
        <f t="shared" si="121"/>
        <v>1.0702838862700936</v>
      </c>
      <c r="G343" s="13">
        <v>0.18637155434194111</v>
      </c>
      <c r="H343" s="13">
        <v>4.3080925053337743E-3</v>
      </c>
      <c r="I343" s="13">
        <v>8.0100805015316662E-3</v>
      </c>
      <c r="J343" s="13">
        <v>8.1560248348165783E-3</v>
      </c>
      <c r="K343" s="13">
        <v>3.1566227838513899E-2</v>
      </c>
      <c r="L343" s="13">
        <v>0.69223174236795915</v>
      </c>
      <c r="M343" s="13">
        <v>3.8991901427068106E-3</v>
      </c>
      <c r="N343" s="14">
        <v>1796.2454340231814</v>
      </c>
      <c r="O343" s="1">
        <v>0.14000000000000001</v>
      </c>
      <c r="P343" s="36">
        <v>3</v>
      </c>
      <c r="Q343" s="11">
        <f t="shared" si="122"/>
        <v>0</v>
      </c>
      <c r="R343" s="31">
        <f t="shared" si="123"/>
        <v>0.5</v>
      </c>
      <c r="S343" s="31">
        <f t="shared" si="124"/>
        <v>0</v>
      </c>
      <c r="T343" s="31">
        <f t="shared" si="125"/>
        <v>0.5</v>
      </c>
      <c r="U343" s="31">
        <f t="shared" si="126"/>
        <v>0</v>
      </c>
      <c r="V343" s="31">
        <f t="shared" si="127"/>
        <v>0.5</v>
      </c>
      <c r="W343" s="31">
        <f t="shared" si="128"/>
        <v>0</v>
      </c>
      <c r="X343" s="35">
        <f t="shared" si="141"/>
        <v>0</v>
      </c>
      <c r="Y343" s="35">
        <f t="shared" si="143"/>
        <v>0</v>
      </c>
      <c r="Z343" s="35">
        <f t="shared" si="142"/>
        <v>0</v>
      </c>
      <c r="AA343" s="36">
        <f t="shared" si="129"/>
        <v>0</v>
      </c>
      <c r="AB343" s="11">
        <f t="shared" si="130"/>
        <v>0</v>
      </c>
      <c r="AC343" s="36">
        <f t="shared" si="131"/>
        <v>0</v>
      </c>
      <c r="AD343" s="36">
        <f t="shared" si="132"/>
        <v>0</v>
      </c>
      <c r="AE343">
        <f t="shared" si="133"/>
        <v>0</v>
      </c>
      <c r="AF343">
        <f t="shared" si="134"/>
        <v>0</v>
      </c>
      <c r="AG343">
        <f t="shared" si="135"/>
        <v>0</v>
      </c>
      <c r="AH343">
        <f t="shared" si="136"/>
        <v>0</v>
      </c>
      <c r="AI343">
        <f t="shared" si="137"/>
        <v>0</v>
      </c>
      <c r="AJ343">
        <f>IF(N343&lt;1803,1,0)</f>
        <v>1</v>
      </c>
      <c r="AK343">
        <f>IF(N343&gt;2983,1,0)</f>
        <v>0</v>
      </c>
      <c r="AL343">
        <f t="shared" si="138"/>
        <v>0</v>
      </c>
      <c r="AM343" s="31">
        <f t="shared" si="140"/>
        <v>7.5</v>
      </c>
      <c r="AN343" s="5">
        <f t="shared" si="139"/>
        <v>0</v>
      </c>
      <c r="AR343" s="1"/>
      <c r="AS343" s="14"/>
      <c r="AT343" s="14"/>
      <c r="AU343" s="1"/>
      <c r="AV343" s="1"/>
      <c r="AW343" s="1"/>
      <c r="AX343"/>
    </row>
    <row r="344" spans="1:50" x14ac:dyDescent="0.25">
      <c r="A344" t="s">
        <v>330</v>
      </c>
      <c r="B344" s="13">
        <v>0</v>
      </c>
      <c r="C344" s="13">
        <v>0.27303716328874728</v>
      </c>
      <c r="D344" s="51">
        <v>1.4404016451146763E-2</v>
      </c>
      <c r="E344" s="51">
        <v>0.16670680647671274</v>
      </c>
      <c r="F344" s="13">
        <f t="shared" si="121"/>
        <v>0.15807088072918596</v>
      </c>
      <c r="G344" s="13">
        <v>0.45937237070585918</v>
      </c>
      <c r="H344" s="13">
        <v>8.2827348721755109E-2</v>
      </c>
      <c r="I344" s="13">
        <v>0.14318886404901005</v>
      </c>
      <c r="J344" s="13">
        <v>0.10584867909148171</v>
      </c>
      <c r="K344" s="13">
        <v>-1.5376634925339952E-3</v>
      </c>
      <c r="L344" s="13">
        <v>0.68080823810676261</v>
      </c>
      <c r="M344" s="13">
        <v>4.0139827880809852E-2</v>
      </c>
      <c r="N344" s="14">
        <v>1706.7523345470122</v>
      </c>
      <c r="O344" s="1">
        <v>0.09</v>
      </c>
      <c r="P344" s="36">
        <v>1</v>
      </c>
      <c r="Q344" s="11">
        <f t="shared" si="122"/>
        <v>0</v>
      </c>
      <c r="R344" s="31">
        <f t="shared" si="123"/>
        <v>0</v>
      </c>
      <c r="S344" s="31">
        <f t="shared" si="124"/>
        <v>0</v>
      </c>
      <c r="T344" s="31">
        <f t="shared" si="125"/>
        <v>0</v>
      </c>
      <c r="U344" s="31">
        <f t="shared" si="126"/>
        <v>0</v>
      </c>
      <c r="V344" s="31">
        <f t="shared" si="127"/>
        <v>0</v>
      </c>
      <c r="W344" s="31">
        <f t="shared" si="128"/>
        <v>0</v>
      </c>
      <c r="X344" s="35">
        <f t="shared" si="141"/>
        <v>0</v>
      </c>
      <c r="Y344" s="35">
        <f t="shared" si="143"/>
        <v>0</v>
      </c>
      <c r="Z344" s="35">
        <f t="shared" si="142"/>
        <v>0</v>
      </c>
      <c r="AA344" s="36">
        <f t="shared" si="129"/>
        <v>0</v>
      </c>
      <c r="AB344" s="11">
        <f t="shared" si="130"/>
        <v>0</v>
      </c>
      <c r="AC344" s="36">
        <f t="shared" si="131"/>
        <v>0</v>
      </c>
      <c r="AD344" s="36">
        <f t="shared" si="132"/>
        <v>0</v>
      </c>
      <c r="AE344">
        <f t="shared" si="133"/>
        <v>0</v>
      </c>
      <c r="AF344">
        <f t="shared" si="134"/>
        <v>1</v>
      </c>
      <c r="AG344">
        <f t="shared" si="135"/>
        <v>0</v>
      </c>
      <c r="AH344">
        <f t="shared" si="136"/>
        <v>0</v>
      </c>
      <c r="AI344">
        <f t="shared" si="137"/>
        <v>0</v>
      </c>
      <c r="AJ344">
        <f>IF(N344&lt;1228,1,0)</f>
        <v>0</v>
      </c>
      <c r="AK344">
        <f>IF(N344&gt;1752,1,0)</f>
        <v>0</v>
      </c>
      <c r="AL344">
        <f t="shared" si="138"/>
        <v>0</v>
      </c>
      <c r="AM344" s="31">
        <f t="shared" si="140"/>
        <v>9</v>
      </c>
      <c r="AN344" s="5">
        <f t="shared" si="139"/>
        <v>0</v>
      </c>
      <c r="AS344" s="14"/>
      <c r="AT344" s="14"/>
    </row>
    <row r="345" spans="1:50" x14ac:dyDescent="0.25">
      <c r="A345" t="s">
        <v>331</v>
      </c>
      <c r="B345" s="13">
        <v>9.9222473742671152E-2</v>
      </c>
      <c r="C345" s="13">
        <v>0.60549141034489196</v>
      </c>
      <c r="D345" s="51">
        <v>1.9081904832963386E-2</v>
      </c>
      <c r="E345" s="51">
        <v>8.0692395217399418E-2</v>
      </c>
      <c r="F345" s="13">
        <f t="shared" si="121"/>
        <v>0.55129656227266799</v>
      </c>
      <c r="G345" s="13">
        <v>0.3770369641325591</v>
      </c>
      <c r="H345" s="13">
        <v>6.3268442622950824E-2</v>
      </c>
      <c r="I345" s="13">
        <v>-8.8579563429294524E-3</v>
      </c>
      <c r="J345" s="13">
        <v>-6.8083042659155771E-3</v>
      </c>
      <c r="K345" s="13">
        <v>-2.3353416276510417E-2</v>
      </c>
      <c r="L345" s="13">
        <v>0.56962718357910469</v>
      </c>
      <c r="M345" s="13">
        <v>6.0737583992853748E-2</v>
      </c>
      <c r="N345" s="14">
        <v>2061.1802757807895</v>
      </c>
      <c r="O345" s="1">
        <v>9.5000000000000001E-2</v>
      </c>
      <c r="P345" s="36">
        <v>2</v>
      </c>
      <c r="Q345" s="11">
        <f t="shared" si="122"/>
        <v>0</v>
      </c>
      <c r="R345" s="31">
        <f t="shared" si="123"/>
        <v>0</v>
      </c>
      <c r="S345" s="31">
        <f t="shared" si="124"/>
        <v>0</v>
      </c>
      <c r="T345" s="31">
        <f t="shared" si="125"/>
        <v>0</v>
      </c>
      <c r="U345" s="31">
        <f t="shared" si="126"/>
        <v>0</v>
      </c>
      <c r="V345" s="31">
        <f t="shared" si="127"/>
        <v>0</v>
      </c>
      <c r="W345" s="31">
        <f t="shared" si="128"/>
        <v>0</v>
      </c>
      <c r="X345" s="35">
        <f t="shared" si="141"/>
        <v>0</v>
      </c>
      <c r="Y345" s="35">
        <f t="shared" si="143"/>
        <v>1</v>
      </c>
      <c r="Z345" s="35">
        <f t="shared" si="142"/>
        <v>1</v>
      </c>
      <c r="AA345" s="36">
        <f t="shared" si="129"/>
        <v>2</v>
      </c>
      <c r="AB345" s="11">
        <f t="shared" si="130"/>
        <v>1</v>
      </c>
      <c r="AC345" s="36">
        <f t="shared" si="131"/>
        <v>0</v>
      </c>
      <c r="AD345" s="36">
        <f t="shared" si="132"/>
        <v>1</v>
      </c>
      <c r="AE345">
        <f t="shared" si="133"/>
        <v>0</v>
      </c>
      <c r="AF345">
        <f t="shared" si="134"/>
        <v>1</v>
      </c>
      <c r="AG345">
        <f t="shared" si="135"/>
        <v>0</v>
      </c>
      <c r="AH345">
        <f t="shared" si="136"/>
        <v>0</v>
      </c>
      <c r="AI345">
        <f t="shared" si="137"/>
        <v>0</v>
      </c>
      <c r="AJ345">
        <f>IF(N345&lt;1378,1,0)</f>
        <v>0</v>
      </c>
      <c r="AK345">
        <f>IF(N345&gt;2135,1,0)</f>
        <v>0</v>
      </c>
      <c r="AL345">
        <f t="shared" si="138"/>
        <v>0</v>
      </c>
      <c r="AM345" s="31">
        <f t="shared" si="140"/>
        <v>8</v>
      </c>
      <c r="AN345" s="5">
        <f t="shared" si="139"/>
        <v>0</v>
      </c>
      <c r="AS345" s="14"/>
      <c r="AT345" s="14"/>
    </row>
    <row r="346" spans="1:50" x14ac:dyDescent="0.25">
      <c r="A346" t="s">
        <v>332</v>
      </c>
      <c r="B346" s="13">
        <v>0</v>
      </c>
      <c r="C346" s="13">
        <v>-0.57311774625533185</v>
      </c>
      <c r="D346" s="51">
        <v>7.7353437159012009E-2</v>
      </c>
      <c r="E346" s="51">
        <v>0.83882551334193034</v>
      </c>
      <c r="F346" s="13">
        <f t="shared" si="121"/>
        <v>-1.1510131931356016</v>
      </c>
      <c r="G346" s="13">
        <v>0.90600348601103309</v>
      </c>
      <c r="H346" s="13">
        <v>-5.5283429198593526E-2</v>
      </c>
      <c r="I346" s="13">
        <v>0.15132686353151431</v>
      </c>
      <c r="J346" s="13">
        <v>9.3284396389247098E-2</v>
      </c>
      <c r="K346" s="13">
        <v>-5.7831564328935624E-3</v>
      </c>
      <c r="L346" s="13">
        <v>0.54356724201459394</v>
      </c>
      <c r="M346" s="13">
        <v>5.2368979038770663E-2</v>
      </c>
      <c r="N346" s="14">
        <v>1429.3185040389164</v>
      </c>
      <c r="O346" s="1">
        <v>0.21999999999999997</v>
      </c>
      <c r="P346" s="36">
        <v>1</v>
      </c>
      <c r="Q346" s="11">
        <f t="shared" si="122"/>
        <v>0</v>
      </c>
      <c r="R346" s="31">
        <f t="shared" si="123"/>
        <v>0</v>
      </c>
      <c r="S346" s="31">
        <f t="shared" si="124"/>
        <v>0</v>
      </c>
      <c r="T346" s="31">
        <f t="shared" si="125"/>
        <v>0</v>
      </c>
      <c r="U346" s="31">
        <f t="shared" si="126"/>
        <v>0</v>
      </c>
      <c r="V346" s="31">
        <f t="shared" si="127"/>
        <v>0</v>
      </c>
      <c r="W346" s="31">
        <f t="shared" si="128"/>
        <v>0</v>
      </c>
      <c r="X346" s="35">
        <f t="shared" si="141"/>
        <v>1</v>
      </c>
      <c r="Y346" s="35">
        <f t="shared" si="143"/>
        <v>0</v>
      </c>
      <c r="Z346" s="35">
        <f t="shared" si="142"/>
        <v>0</v>
      </c>
      <c r="AA346" s="36">
        <f t="shared" si="129"/>
        <v>1</v>
      </c>
      <c r="AB346" s="11">
        <f t="shared" si="130"/>
        <v>1</v>
      </c>
      <c r="AC346" s="36">
        <f t="shared" si="131"/>
        <v>0</v>
      </c>
      <c r="AD346" s="36">
        <f t="shared" si="132"/>
        <v>1</v>
      </c>
      <c r="AE346">
        <f t="shared" si="133"/>
        <v>0</v>
      </c>
      <c r="AF346">
        <f t="shared" si="134"/>
        <v>1</v>
      </c>
      <c r="AG346">
        <f t="shared" si="135"/>
        <v>0</v>
      </c>
      <c r="AH346">
        <f t="shared" si="136"/>
        <v>0</v>
      </c>
      <c r="AI346">
        <f t="shared" si="137"/>
        <v>0</v>
      </c>
      <c r="AJ346">
        <f>IF(N346&lt;1228,1,0)</f>
        <v>0</v>
      </c>
      <c r="AK346">
        <f>IF(N346&gt;1752,1,0)</f>
        <v>0</v>
      </c>
      <c r="AL346">
        <f t="shared" si="138"/>
        <v>0</v>
      </c>
      <c r="AM346" s="31">
        <f t="shared" si="140"/>
        <v>8</v>
      </c>
      <c r="AN346" s="5">
        <f t="shared" si="139"/>
        <v>0</v>
      </c>
      <c r="AS346" s="14"/>
      <c r="AT346" s="14"/>
    </row>
    <row r="347" spans="1:50" x14ac:dyDescent="0.25">
      <c r="A347" t="s">
        <v>333</v>
      </c>
      <c r="B347" s="13">
        <v>0</v>
      </c>
      <c r="C347" s="13">
        <v>-9.2971733656205521E-2</v>
      </c>
      <c r="D347" s="51">
        <v>6.8601753041417371E-2</v>
      </c>
      <c r="E347" s="51">
        <v>1.2886979706710117E-2</v>
      </c>
      <c r="F347" s="13">
        <f t="shared" si="121"/>
        <v>-9.3760409085932514E-2</v>
      </c>
      <c r="G347" s="13">
        <v>0.7663174272443144</v>
      </c>
      <c r="H347" s="13">
        <v>3.5476543329851069E-2</v>
      </c>
      <c r="I347" s="13">
        <v>2.3328702058224821E-2</v>
      </c>
      <c r="J347" s="13">
        <v>-1.677046234696309E-2</v>
      </c>
      <c r="K347" s="13">
        <v>4.078300799237472E-2</v>
      </c>
      <c r="L347" s="13">
        <v>0.5028449188885159</v>
      </c>
      <c r="M347" s="13">
        <v>4.446452470286491E-2</v>
      </c>
      <c r="N347" s="14">
        <v>1641.2873579482643</v>
      </c>
      <c r="O347" s="1">
        <v>0.22999999999999998</v>
      </c>
      <c r="P347" s="36">
        <v>2</v>
      </c>
      <c r="Q347" s="11">
        <f t="shared" si="122"/>
        <v>0</v>
      </c>
      <c r="R347" s="31">
        <f t="shared" si="123"/>
        <v>0</v>
      </c>
      <c r="S347" s="31">
        <f t="shared" si="124"/>
        <v>0</v>
      </c>
      <c r="T347" s="31">
        <f t="shared" si="125"/>
        <v>0</v>
      </c>
      <c r="U347" s="31">
        <f t="shared" si="126"/>
        <v>0</v>
      </c>
      <c r="V347" s="31">
        <f t="shared" si="127"/>
        <v>0</v>
      </c>
      <c r="W347" s="31">
        <f t="shared" si="128"/>
        <v>0</v>
      </c>
      <c r="X347" s="35">
        <f t="shared" si="141"/>
        <v>0</v>
      </c>
      <c r="Y347" s="35">
        <f t="shared" si="143"/>
        <v>0</v>
      </c>
      <c r="Z347" s="35">
        <f t="shared" si="142"/>
        <v>1</v>
      </c>
      <c r="AA347" s="36">
        <f t="shared" si="129"/>
        <v>1</v>
      </c>
      <c r="AB347" s="11">
        <f t="shared" si="130"/>
        <v>1</v>
      </c>
      <c r="AC347" s="36">
        <f t="shared" si="131"/>
        <v>0</v>
      </c>
      <c r="AD347" s="36">
        <f t="shared" si="132"/>
        <v>1</v>
      </c>
      <c r="AE347">
        <f t="shared" si="133"/>
        <v>0</v>
      </c>
      <c r="AF347">
        <f t="shared" si="134"/>
        <v>0</v>
      </c>
      <c r="AG347">
        <f t="shared" si="135"/>
        <v>0</v>
      </c>
      <c r="AH347">
        <f t="shared" si="136"/>
        <v>0</v>
      </c>
      <c r="AI347">
        <f t="shared" si="137"/>
        <v>0</v>
      </c>
      <c r="AJ347">
        <f>IF(N347&lt;1378,1,0)</f>
        <v>0</v>
      </c>
      <c r="AK347">
        <f>IF(N347&gt;2135,1,0)</f>
        <v>0</v>
      </c>
      <c r="AL347">
        <f t="shared" si="138"/>
        <v>0</v>
      </c>
      <c r="AM347" s="31">
        <f t="shared" si="140"/>
        <v>9</v>
      </c>
      <c r="AN347" s="5">
        <f t="shared" si="139"/>
        <v>0</v>
      </c>
      <c r="AS347" s="14"/>
      <c r="AT347" s="14"/>
    </row>
    <row r="348" spans="1:50" x14ac:dyDescent="0.25">
      <c r="A348" t="s">
        <v>334</v>
      </c>
      <c r="B348" s="13">
        <v>2.6038318442965249E-2</v>
      </c>
      <c r="C348" s="13">
        <v>0.84717751251443973</v>
      </c>
      <c r="D348" s="51">
        <v>8.9410858683095881E-2</v>
      </c>
      <c r="E348" s="51">
        <v>0.32598382749326144</v>
      </c>
      <c r="F348" s="13">
        <f t="shared" si="121"/>
        <v>0.62971813631112827</v>
      </c>
      <c r="G348" s="13">
        <v>0.27578142795677152</v>
      </c>
      <c r="H348" s="13">
        <v>2.3486440712551269E-2</v>
      </c>
      <c r="I348" s="13">
        <v>-4.0384422194689081E-2</v>
      </c>
      <c r="J348" s="13">
        <v>4.9303041971505583E-2</v>
      </c>
      <c r="K348" s="13">
        <v>1.6894493646515209E-2</v>
      </c>
      <c r="L348" s="13">
        <v>0.59064747875936352</v>
      </c>
      <c r="M348" s="13">
        <v>8.1402600525937965E-2</v>
      </c>
      <c r="N348" s="14">
        <v>1758.4835155866472</v>
      </c>
      <c r="O348" s="1">
        <v>0.15</v>
      </c>
      <c r="P348" s="36">
        <v>2</v>
      </c>
      <c r="Q348" s="11">
        <f t="shared" si="122"/>
        <v>0</v>
      </c>
      <c r="R348" s="31">
        <f t="shared" si="123"/>
        <v>0</v>
      </c>
      <c r="S348" s="31">
        <f t="shared" si="124"/>
        <v>0</v>
      </c>
      <c r="T348" s="31">
        <f t="shared" si="125"/>
        <v>0</v>
      </c>
      <c r="U348" s="31">
        <f t="shared" si="126"/>
        <v>0</v>
      </c>
      <c r="V348" s="31">
        <f t="shared" si="127"/>
        <v>0</v>
      </c>
      <c r="W348" s="31">
        <f t="shared" si="128"/>
        <v>0</v>
      </c>
      <c r="X348" s="35">
        <f t="shared" si="141"/>
        <v>0</v>
      </c>
      <c r="Y348" s="35">
        <f t="shared" si="143"/>
        <v>1</v>
      </c>
      <c r="Z348" s="35">
        <f t="shared" si="142"/>
        <v>0</v>
      </c>
      <c r="AA348" s="36">
        <f t="shared" si="129"/>
        <v>1</v>
      </c>
      <c r="AB348" s="11">
        <f t="shared" si="130"/>
        <v>1</v>
      </c>
      <c r="AC348" s="36">
        <f t="shared" si="131"/>
        <v>0</v>
      </c>
      <c r="AD348" s="36">
        <f t="shared" si="132"/>
        <v>1</v>
      </c>
      <c r="AE348">
        <f t="shared" si="133"/>
        <v>0</v>
      </c>
      <c r="AF348">
        <f t="shared" si="134"/>
        <v>0</v>
      </c>
      <c r="AG348">
        <f t="shared" si="135"/>
        <v>0</v>
      </c>
      <c r="AH348">
        <f t="shared" si="136"/>
        <v>0</v>
      </c>
      <c r="AI348">
        <f t="shared" si="137"/>
        <v>0</v>
      </c>
      <c r="AJ348">
        <f>IF(N348&lt;1378,1,0)</f>
        <v>0</v>
      </c>
      <c r="AK348">
        <f>IF(N348&gt;2135,1,0)</f>
        <v>0</v>
      </c>
      <c r="AL348">
        <f t="shared" si="138"/>
        <v>0</v>
      </c>
      <c r="AM348" s="31">
        <f t="shared" si="140"/>
        <v>9</v>
      </c>
      <c r="AN348" s="5">
        <f t="shared" si="139"/>
        <v>0</v>
      </c>
      <c r="AS348" s="14"/>
      <c r="AT348" s="14"/>
    </row>
    <row r="349" spans="1:50" x14ac:dyDescent="0.25">
      <c r="A349" t="s">
        <v>335</v>
      </c>
      <c r="B349" s="13">
        <v>0.11764395067173918</v>
      </c>
      <c r="C349" s="13">
        <v>0.1918466384766013</v>
      </c>
      <c r="D349" s="51">
        <v>2.2081902545619661E-2</v>
      </c>
      <c r="E349" s="51">
        <v>4.4121236200584613E-2</v>
      </c>
      <c r="F349" s="13">
        <f t="shared" si="121"/>
        <v>0.16361160144166642</v>
      </c>
      <c r="G349" s="13">
        <v>0.68010834206318571</v>
      </c>
      <c r="H349" s="13">
        <v>-1.8748825744723214E-2</v>
      </c>
      <c r="I349" s="13">
        <v>-2.3052354654317332E-3</v>
      </c>
      <c r="J349" s="13">
        <v>2.4065612850129128E-3</v>
      </c>
      <c r="K349" s="13">
        <v>4.8700229872009539E-2</v>
      </c>
      <c r="L349" s="13">
        <v>0.5498723775730987</v>
      </c>
      <c r="M349" s="13">
        <v>4.0050892747012762E-2</v>
      </c>
      <c r="N349" s="14">
        <v>1970.5740911824853</v>
      </c>
      <c r="O349" s="1">
        <v>0.21250000000000002</v>
      </c>
      <c r="P349" s="36">
        <v>3</v>
      </c>
      <c r="Q349" s="11">
        <f t="shared" si="122"/>
        <v>0</v>
      </c>
      <c r="R349" s="31">
        <f t="shared" si="123"/>
        <v>0</v>
      </c>
      <c r="S349" s="31">
        <f t="shared" si="124"/>
        <v>0</v>
      </c>
      <c r="T349" s="31">
        <f t="shared" si="125"/>
        <v>0</v>
      </c>
      <c r="U349" s="31">
        <f t="shared" si="126"/>
        <v>0</v>
      </c>
      <c r="V349" s="31">
        <f t="shared" si="127"/>
        <v>0</v>
      </c>
      <c r="W349" s="31">
        <f t="shared" si="128"/>
        <v>0</v>
      </c>
      <c r="X349" s="35">
        <f t="shared" si="141"/>
        <v>1</v>
      </c>
      <c r="Y349" s="35">
        <f t="shared" si="143"/>
        <v>1</v>
      </c>
      <c r="Z349" s="35">
        <f t="shared" si="142"/>
        <v>0</v>
      </c>
      <c r="AA349" s="36">
        <f t="shared" si="129"/>
        <v>2</v>
      </c>
      <c r="AB349" s="11">
        <f t="shared" si="130"/>
        <v>1</v>
      </c>
      <c r="AC349" s="36">
        <f t="shared" si="131"/>
        <v>0</v>
      </c>
      <c r="AD349" s="36">
        <f t="shared" si="132"/>
        <v>1</v>
      </c>
      <c r="AE349">
        <f t="shared" si="133"/>
        <v>0</v>
      </c>
      <c r="AF349">
        <f t="shared" si="134"/>
        <v>0</v>
      </c>
      <c r="AG349">
        <f t="shared" si="135"/>
        <v>0</v>
      </c>
      <c r="AH349">
        <f t="shared" si="136"/>
        <v>0</v>
      </c>
      <c r="AI349">
        <f t="shared" si="137"/>
        <v>0</v>
      </c>
      <c r="AJ349">
        <f>IF(N349&lt;1803,1,0)</f>
        <v>0</v>
      </c>
      <c r="AK349">
        <f>IF(N349&gt;2983,1,0)</f>
        <v>0</v>
      </c>
      <c r="AL349">
        <f t="shared" si="138"/>
        <v>0</v>
      </c>
      <c r="AM349" s="31">
        <f t="shared" si="140"/>
        <v>9</v>
      </c>
      <c r="AN349" s="5">
        <f t="shared" si="139"/>
        <v>0</v>
      </c>
      <c r="AS349" s="14"/>
      <c r="AT349" s="14"/>
    </row>
    <row r="350" spans="1:50" x14ac:dyDescent="0.25">
      <c r="A350" t="s">
        <v>336</v>
      </c>
      <c r="B350" s="13">
        <v>0</v>
      </c>
      <c r="C350" s="13">
        <v>0.31252091000334559</v>
      </c>
      <c r="D350" s="51">
        <v>0.30921712947474073</v>
      </c>
      <c r="E350" s="51">
        <v>6.8250250920040154E-2</v>
      </c>
      <c r="F350" s="13">
        <f t="shared" si="121"/>
        <v>0.30185178989628636</v>
      </c>
      <c r="G350" s="13">
        <v>0.50487913277038121</v>
      </c>
      <c r="H350" s="13">
        <v>-0.14375295787979175</v>
      </c>
      <c r="I350" s="13">
        <v>8.4124357746233558E-2</v>
      </c>
      <c r="J350" s="13">
        <v>7.6823352291736369E-2</v>
      </c>
      <c r="K350" s="13">
        <v>0.10527141184342589</v>
      </c>
      <c r="L350" s="13">
        <v>0.52930994811408805</v>
      </c>
      <c r="M350" s="13">
        <v>1.6669232171180236E-2</v>
      </c>
      <c r="N350" s="14">
        <v>1522.5843558718859</v>
      </c>
      <c r="O350" s="1">
        <v>7.0000000000000007E-2</v>
      </c>
      <c r="P350" s="36">
        <v>1</v>
      </c>
      <c r="Q350" s="11">
        <f t="shared" si="122"/>
        <v>0</v>
      </c>
      <c r="R350" s="31">
        <f t="shared" si="123"/>
        <v>0</v>
      </c>
      <c r="S350" s="31">
        <f t="shared" si="124"/>
        <v>0</v>
      </c>
      <c r="T350" s="31">
        <f t="shared" si="125"/>
        <v>0</v>
      </c>
      <c r="U350" s="31">
        <f t="shared" si="126"/>
        <v>0</v>
      </c>
      <c r="V350" s="31">
        <f t="shared" si="127"/>
        <v>0</v>
      </c>
      <c r="W350" s="31">
        <f t="shared" si="128"/>
        <v>0</v>
      </c>
      <c r="X350" s="35">
        <f t="shared" si="141"/>
        <v>1</v>
      </c>
      <c r="Y350" s="35">
        <f t="shared" si="143"/>
        <v>0</v>
      </c>
      <c r="Z350" s="35">
        <f t="shared" si="142"/>
        <v>0</v>
      </c>
      <c r="AA350" s="36">
        <f t="shared" si="129"/>
        <v>1</v>
      </c>
      <c r="AB350" s="11">
        <f t="shared" si="130"/>
        <v>1</v>
      </c>
      <c r="AC350" s="36">
        <f t="shared" si="131"/>
        <v>0</v>
      </c>
      <c r="AD350" s="36">
        <f t="shared" si="132"/>
        <v>1</v>
      </c>
      <c r="AE350">
        <f t="shared" si="133"/>
        <v>0</v>
      </c>
      <c r="AF350">
        <f t="shared" si="134"/>
        <v>0</v>
      </c>
      <c r="AG350">
        <f t="shared" si="135"/>
        <v>1</v>
      </c>
      <c r="AH350">
        <f t="shared" si="136"/>
        <v>0</v>
      </c>
      <c r="AI350">
        <f t="shared" si="137"/>
        <v>0</v>
      </c>
      <c r="AJ350">
        <f>IF(N350&lt;1228,1,0)</f>
        <v>0</v>
      </c>
      <c r="AK350">
        <f>IF(N350&gt;1752,1,0)</f>
        <v>0</v>
      </c>
      <c r="AL350">
        <f t="shared" si="138"/>
        <v>0</v>
      </c>
      <c r="AM350" s="31">
        <f t="shared" si="140"/>
        <v>8</v>
      </c>
      <c r="AN350" s="5">
        <f t="shared" si="139"/>
        <v>0</v>
      </c>
      <c r="AS350" s="14"/>
      <c r="AT350" s="14"/>
    </row>
    <row r="351" spans="1:50" x14ac:dyDescent="0.25">
      <c r="A351" t="s">
        <v>337</v>
      </c>
      <c r="B351" s="13">
        <v>4.6953042227940063E-2</v>
      </c>
      <c r="C351" s="13">
        <v>0.88403675194192632</v>
      </c>
      <c r="D351" s="51">
        <v>6.57361785695499E-2</v>
      </c>
      <c r="E351" s="51">
        <v>0.1587294629236731</v>
      </c>
      <c r="F351" s="13">
        <f t="shared" si="121"/>
        <v>0.78081446932370113</v>
      </c>
      <c r="G351" s="13">
        <v>0.33715188436506738</v>
      </c>
      <c r="H351" s="13">
        <v>5.0829149246864436E-2</v>
      </c>
      <c r="I351" s="13">
        <v>4.5808520384791572E-3</v>
      </c>
      <c r="J351" s="13">
        <v>3.2061510406620961E-2</v>
      </c>
      <c r="K351" s="13">
        <v>4.3653889989654748E-2</v>
      </c>
      <c r="L351" s="13">
        <v>0.58078004708537667</v>
      </c>
      <c r="M351" s="13">
        <v>1.889148243798764E-2</v>
      </c>
      <c r="N351" s="14">
        <v>1343.2842127883102</v>
      </c>
      <c r="O351" s="1">
        <v>0.1525</v>
      </c>
      <c r="P351" s="36">
        <v>1</v>
      </c>
      <c r="Q351" s="11">
        <f t="shared" si="122"/>
        <v>0</v>
      </c>
      <c r="R351" s="31">
        <f t="shared" si="123"/>
        <v>0</v>
      </c>
      <c r="S351" s="31">
        <f t="shared" si="124"/>
        <v>0</v>
      </c>
      <c r="T351" s="31">
        <f t="shared" si="125"/>
        <v>0</v>
      </c>
      <c r="U351" s="31">
        <f t="shared" si="126"/>
        <v>0</v>
      </c>
      <c r="V351" s="31">
        <f t="shared" si="127"/>
        <v>0</v>
      </c>
      <c r="W351" s="31">
        <f t="shared" si="128"/>
        <v>0</v>
      </c>
      <c r="X351" s="35">
        <f t="shared" si="141"/>
        <v>0</v>
      </c>
      <c r="Y351" s="35">
        <f t="shared" si="143"/>
        <v>0</v>
      </c>
      <c r="Z351" s="35">
        <f t="shared" si="142"/>
        <v>0</v>
      </c>
      <c r="AA351" s="36">
        <f t="shared" si="129"/>
        <v>0</v>
      </c>
      <c r="AB351" s="11">
        <f t="shared" si="130"/>
        <v>0</v>
      </c>
      <c r="AC351" s="36">
        <f t="shared" si="131"/>
        <v>0</v>
      </c>
      <c r="AD351" s="36">
        <f t="shared" si="132"/>
        <v>0</v>
      </c>
      <c r="AE351">
        <f t="shared" si="133"/>
        <v>0</v>
      </c>
      <c r="AF351">
        <f t="shared" si="134"/>
        <v>0</v>
      </c>
      <c r="AG351">
        <f t="shared" si="135"/>
        <v>0</v>
      </c>
      <c r="AH351">
        <f t="shared" si="136"/>
        <v>0</v>
      </c>
      <c r="AI351">
        <f t="shared" si="137"/>
        <v>0</v>
      </c>
      <c r="AJ351">
        <f>IF(N351&lt;1228,1,0)</f>
        <v>0</v>
      </c>
      <c r="AK351">
        <f>IF(N351&gt;1752,1,0)</f>
        <v>0</v>
      </c>
      <c r="AL351">
        <f t="shared" si="138"/>
        <v>0</v>
      </c>
      <c r="AM351" s="31">
        <f t="shared" si="140"/>
        <v>10</v>
      </c>
      <c r="AN351" s="5">
        <f t="shared" si="139"/>
        <v>0</v>
      </c>
      <c r="AS351" s="14"/>
      <c r="AT351" s="14"/>
    </row>
    <row r="352" spans="1:50" x14ac:dyDescent="0.25">
      <c r="A352" t="s">
        <v>338</v>
      </c>
      <c r="B352" s="13">
        <v>0</v>
      </c>
      <c r="C352" s="13">
        <v>0.2250117520065463</v>
      </c>
      <c r="D352" s="51">
        <v>3.5882793321378205E-2</v>
      </c>
      <c r="E352" s="51">
        <v>6.3930915611887809E-2</v>
      </c>
      <c r="F352" s="13">
        <f t="shared" si="121"/>
        <v>0.18456604627679024</v>
      </c>
      <c r="G352" s="13">
        <v>0.15759718572216719</v>
      </c>
      <c r="H352" s="13">
        <v>1.4620847349559176E-2</v>
      </c>
      <c r="I352" s="13">
        <v>-4.2872730879873026E-2</v>
      </c>
      <c r="J352" s="13">
        <v>-4.5092884377665966E-3</v>
      </c>
      <c r="K352" s="13">
        <v>3.517767292860003E-2</v>
      </c>
      <c r="L352" s="13">
        <v>0.42987391763465538</v>
      </c>
      <c r="M352" s="13">
        <v>8.9967523844110456E-2</v>
      </c>
      <c r="N352" s="14">
        <v>1787.8204692218351</v>
      </c>
      <c r="O352" s="1">
        <v>0.2</v>
      </c>
      <c r="P352" s="36">
        <v>1</v>
      </c>
      <c r="Q352" s="11">
        <f t="shared" si="122"/>
        <v>0</v>
      </c>
      <c r="R352" s="31">
        <f t="shared" si="123"/>
        <v>0</v>
      </c>
      <c r="S352" s="31">
        <f t="shared" si="124"/>
        <v>0</v>
      </c>
      <c r="T352" s="31">
        <f t="shared" si="125"/>
        <v>0</v>
      </c>
      <c r="U352" s="31">
        <f t="shared" si="126"/>
        <v>0</v>
      </c>
      <c r="V352" s="31">
        <f t="shared" si="127"/>
        <v>0.5</v>
      </c>
      <c r="W352" s="31">
        <f t="shared" si="128"/>
        <v>0</v>
      </c>
      <c r="X352" s="35">
        <f t="shared" si="141"/>
        <v>0</v>
      </c>
      <c r="Y352" s="35">
        <f t="shared" si="143"/>
        <v>1</v>
      </c>
      <c r="Z352" s="35">
        <f t="shared" si="142"/>
        <v>1</v>
      </c>
      <c r="AA352" s="36">
        <f t="shared" si="129"/>
        <v>2</v>
      </c>
      <c r="AB352" s="11">
        <f t="shared" si="130"/>
        <v>1</v>
      </c>
      <c r="AC352" s="36">
        <f t="shared" si="131"/>
        <v>0</v>
      </c>
      <c r="AD352" s="36">
        <f t="shared" si="132"/>
        <v>1</v>
      </c>
      <c r="AE352">
        <f t="shared" si="133"/>
        <v>0</v>
      </c>
      <c r="AF352">
        <f t="shared" si="134"/>
        <v>0</v>
      </c>
      <c r="AG352">
        <f t="shared" si="135"/>
        <v>0</v>
      </c>
      <c r="AH352">
        <f t="shared" si="136"/>
        <v>0</v>
      </c>
      <c r="AI352">
        <f t="shared" si="137"/>
        <v>0</v>
      </c>
      <c r="AJ352">
        <f>IF(N352&lt;1228,1,0)</f>
        <v>0</v>
      </c>
      <c r="AK352">
        <f>IF(N352&gt;1752,1,0)</f>
        <v>1</v>
      </c>
      <c r="AL352">
        <f t="shared" si="138"/>
        <v>0</v>
      </c>
      <c r="AM352" s="31">
        <f t="shared" si="140"/>
        <v>7.5</v>
      </c>
      <c r="AN352" s="5">
        <f t="shared" si="139"/>
        <v>0</v>
      </c>
      <c r="AS352" s="14"/>
      <c r="AT352" s="14"/>
    </row>
    <row r="353" spans="1:50" x14ac:dyDescent="0.25">
      <c r="A353" t="s">
        <v>339</v>
      </c>
      <c r="B353" s="13">
        <v>0.11219162329258374</v>
      </c>
      <c r="C353" s="13">
        <v>0.79299594904009862</v>
      </c>
      <c r="D353" s="51">
        <v>0.13472670698056713</v>
      </c>
      <c r="E353" s="51">
        <v>0.22965420066928902</v>
      </c>
      <c r="F353" s="13">
        <f t="shared" si="121"/>
        <v>0.64840521340926438</v>
      </c>
      <c r="G353" s="13">
        <v>0.24954221810852936</v>
      </c>
      <c r="H353" s="13">
        <v>-3.2001872928972767E-2</v>
      </c>
      <c r="I353" s="13">
        <v>-0.10020111413672202</v>
      </c>
      <c r="J353" s="13">
        <v>-5.6507955145893268E-2</v>
      </c>
      <c r="K353" s="13">
        <v>6.546116362355428E-4</v>
      </c>
      <c r="L353" s="13">
        <v>0.62114242219042659</v>
      </c>
      <c r="M353" s="13">
        <v>8.0338001561239242E-2</v>
      </c>
      <c r="N353" s="14">
        <v>2460.6560620148516</v>
      </c>
      <c r="O353" s="1">
        <v>0.26750000000000002</v>
      </c>
      <c r="P353" s="36">
        <v>3</v>
      </c>
      <c r="Q353" s="11">
        <f t="shared" si="122"/>
        <v>0</v>
      </c>
      <c r="R353" s="31">
        <f t="shared" si="123"/>
        <v>0</v>
      </c>
      <c r="S353" s="31">
        <f t="shared" si="124"/>
        <v>0</v>
      </c>
      <c r="T353" s="31">
        <f t="shared" si="125"/>
        <v>0</v>
      </c>
      <c r="U353" s="31">
        <f t="shared" si="126"/>
        <v>0</v>
      </c>
      <c r="V353" s="31">
        <f t="shared" si="127"/>
        <v>0</v>
      </c>
      <c r="W353" s="31">
        <f t="shared" si="128"/>
        <v>0</v>
      </c>
      <c r="X353" s="35">
        <f t="shared" si="141"/>
        <v>1</v>
      </c>
      <c r="Y353" s="35">
        <f t="shared" si="143"/>
        <v>1</v>
      </c>
      <c r="Z353" s="35">
        <f t="shared" si="142"/>
        <v>1</v>
      </c>
      <c r="AA353" s="36">
        <f t="shared" si="129"/>
        <v>3</v>
      </c>
      <c r="AB353" s="11">
        <f t="shared" si="130"/>
        <v>1</v>
      </c>
      <c r="AC353" s="36">
        <f t="shared" si="131"/>
        <v>0</v>
      </c>
      <c r="AD353" s="36">
        <f t="shared" si="132"/>
        <v>1</v>
      </c>
      <c r="AE353">
        <f t="shared" si="133"/>
        <v>0</v>
      </c>
      <c r="AF353">
        <f t="shared" si="134"/>
        <v>0</v>
      </c>
      <c r="AG353">
        <f t="shared" si="135"/>
        <v>0</v>
      </c>
      <c r="AH353">
        <f t="shared" si="136"/>
        <v>0</v>
      </c>
      <c r="AI353">
        <f t="shared" si="137"/>
        <v>0</v>
      </c>
      <c r="AJ353">
        <f>IF(N353&lt;1803,1,0)</f>
        <v>0</v>
      </c>
      <c r="AK353">
        <f>IF(N353&gt;2983,1,0)</f>
        <v>0</v>
      </c>
      <c r="AL353">
        <f t="shared" si="138"/>
        <v>1</v>
      </c>
      <c r="AM353" s="31">
        <f t="shared" si="140"/>
        <v>8</v>
      </c>
      <c r="AN353" s="5">
        <f t="shared" si="139"/>
        <v>0</v>
      </c>
      <c r="AS353" s="14"/>
      <c r="AT353" s="14"/>
    </row>
    <row r="354" spans="1:50" x14ac:dyDescent="0.25">
      <c r="A354" t="s">
        <v>340</v>
      </c>
      <c r="B354" s="13">
        <v>3.3766102209991392E-2</v>
      </c>
      <c r="C354" s="13">
        <v>0.92472750935415648</v>
      </c>
      <c r="D354" s="51">
        <v>0.14348462664714495</v>
      </c>
      <c r="E354" s="51">
        <v>0.45492109972344236</v>
      </c>
      <c r="F354" s="13">
        <f t="shared" si="121"/>
        <v>0.62350089474540416</v>
      </c>
      <c r="G354" s="13">
        <v>0.3278266448312539</v>
      </c>
      <c r="H354" s="13">
        <v>0.12035655812261234</v>
      </c>
      <c r="I354" s="13">
        <v>1.7159048128554164E-2</v>
      </c>
      <c r="J354" s="13">
        <v>6.7691556857003413E-2</v>
      </c>
      <c r="K354" s="13">
        <v>-1.0545794696599968E-2</v>
      </c>
      <c r="L354" s="13">
        <v>0.57239795467264853</v>
      </c>
      <c r="M354" s="13">
        <v>3.8612518168549083E-2</v>
      </c>
      <c r="N354" s="14">
        <v>1385.9204851344134</v>
      </c>
      <c r="O354" s="1">
        <v>0.1525</v>
      </c>
      <c r="P354" s="36">
        <v>1</v>
      </c>
      <c r="Q354" s="11">
        <f t="shared" si="122"/>
        <v>0</v>
      </c>
      <c r="R354" s="31">
        <f t="shared" si="123"/>
        <v>0</v>
      </c>
      <c r="S354" s="31">
        <f t="shared" si="124"/>
        <v>0</v>
      </c>
      <c r="T354" s="31">
        <f t="shared" si="125"/>
        <v>0</v>
      </c>
      <c r="U354" s="31">
        <f t="shared" si="126"/>
        <v>0</v>
      </c>
      <c r="V354" s="31">
        <f t="shared" si="127"/>
        <v>0</v>
      </c>
      <c r="W354" s="31">
        <f t="shared" si="128"/>
        <v>0</v>
      </c>
      <c r="X354" s="35">
        <f t="shared" si="141"/>
        <v>0</v>
      </c>
      <c r="Y354" s="35">
        <f t="shared" si="143"/>
        <v>0</v>
      </c>
      <c r="Z354" s="35">
        <f t="shared" si="142"/>
        <v>0</v>
      </c>
      <c r="AA354" s="36">
        <f t="shared" si="129"/>
        <v>0</v>
      </c>
      <c r="AB354" s="11">
        <f t="shared" si="130"/>
        <v>0</v>
      </c>
      <c r="AC354" s="36">
        <f t="shared" si="131"/>
        <v>0</v>
      </c>
      <c r="AD354" s="36">
        <f t="shared" si="132"/>
        <v>0</v>
      </c>
      <c r="AE354">
        <f t="shared" si="133"/>
        <v>0</v>
      </c>
      <c r="AF354">
        <f t="shared" si="134"/>
        <v>1</v>
      </c>
      <c r="AG354">
        <f t="shared" si="135"/>
        <v>0</v>
      </c>
      <c r="AH354">
        <f t="shared" si="136"/>
        <v>0</v>
      </c>
      <c r="AI354">
        <f t="shared" si="137"/>
        <v>0</v>
      </c>
      <c r="AJ354">
        <f>IF(N354&lt;1228,1,0)</f>
        <v>0</v>
      </c>
      <c r="AK354">
        <f>IF(N354&gt;1752,1,0)</f>
        <v>0</v>
      </c>
      <c r="AL354">
        <f t="shared" si="138"/>
        <v>0</v>
      </c>
      <c r="AM354" s="31">
        <f t="shared" si="140"/>
        <v>9</v>
      </c>
      <c r="AN354" s="5">
        <f t="shared" si="139"/>
        <v>0</v>
      </c>
      <c r="AS354" s="14"/>
      <c r="AT354" s="14"/>
    </row>
    <row r="355" spans="1:50" x14ac:dyDescent="0.25">
      <c r="A355" t="s">
        <v>341</v>
      </c>
      <c r="B355" s="13">
        <v>0.11471574304820983</v>
      </c>
      <c r="C355" s="13">
        <v>1.0736833743744538</v>
      </c>
      <c r="D355" s="51">
        <v>4.9606799586940982E-2</v>
      </c>
      <c r="E355" s="51">
        <v>5.5604098816427042E-2</v>
      </c>
      <c r="F355" s="13">
        <f t="shared" si="121"/>
        <v>1.0407133211533879</v>
      </c>
      <c r="G355" s="13">
        <v>0.2409774638291769</v>
      </c>
      <c r="H355" s="13">
        <v>3.7715773927680996E-2</v>
      </c>
      <c r="I355" s="13">
        <v>6.7595741476214263E-2</v>
      </c>
      <c r="J355" s="13">
        <v>-1.1359123043927239E-3</v>
      </c>
      <c r="K355" s="13">
        <v>5.8958217491460796E-2</v>
      </c>
      <c r="L355" s="13">
        <v>0.52669509665914016</v>
      </c>
      <c r="M355" s="13">
        <v>4.4624666682734564E-2</v>
      </c>
      <c r="N355" s="14">
        <v>1676.3643565244697</v>
      </c>
      <c r="O355" s="1">
        <v>0.19</v>
      </c>
      <c r="P355" s="36">
        <v>2</v>
      </c>
      <c r="Q355" s="11">
        <f t="shared" si="122"/>
        <v>0</v>
      </c>
      <c r="R355" s="31">
        <f t="shared" si="123"/>
        <v>0.5</v>
      </c>
      <c r="S355" s="31">
        <f t="shared" si="124"/>
        <v>0</v>
      </c>
      <c r="T355" s="31">
        <f t="shared" si="125"/>
        <v>0.5</v>
      </c>
      <c r="U355" s="31">
        <f t="shared" si="126"/>
        <v>0</v>
      </c>
      <c r="V355" s="31">
        <f t="shared" si="127"/>
        <v>0</v>
      </c>
      <c r="W355" s="31">
        <f t="shared" si="128"/>
        <v>0</v>
      </c>
      <c r="X355" s="35">
        <f t="shared" si="141"/>
        <v>0</v>
      </c>
      <c r="Y355" s="35">
        <f t="shared" si="143"/>
        <v>0</v>
      </c>
      <c r="Z355" s="35">
        <f t="shared" si="142"/>
        <v>1</v>
      </c>
      <c r="AA355" s="36">
        <f t="shared" si="129"/>
        <v>1</v>
      </c>
      <c r="AB355" s="11">
        <f t="shared" si="130"/>
        <v>1</v>
      </c>
      <c r="AC355" s="36">
        <f t="shared" si="131"/>
        <v>0</v>
      </c>
      <c r="AD355" s="36">
        <f t="shared" si="132"/>
        <v>1</v>
      </c>
      <c r="AE355">
        <f t="shared" si="133"/>
        <v>0</v>
      </c>
      <c r="AF355">
        <f t="shared" si="134"/>
        <v>0</v>
      </c>
      <c r="AG355">
        <f t="shared" si="135"/>
        <v>1</v>
      </c>
      <c r="AH355">
        <f t="shared" si="136"/>
        <v>0</v>
      </c>
      <c r="AI355">
        <f t="shared" si="137"/>
        <v>0</v>
      </c>
      <c r="AJ355">
        <f>IF(N355&lt;1378,1,0)</f>
        <v>0</v>
      </c>
      <c r="AK355">
        <f>IF(N355&gt;2135,1,0)</f>
        <v>0</v>
      </c>
      <c r="AL355">
        <f t="shared" si="138"/>
        <v>0</v>
      </c>
      <c r="AM355" s="31">
        <f t="shared" si="140"/>
        <v>7</v>
      </c>
      <c r="AN355" s="5">
        <f t="shared" si="139"/>
        <v>0</v>
      </c>
      <c r="AS355" s="14"/>
      <c r="AT355" s="14"/>
    </row>
    <row r="356" spans="1:50" x14ac:dyDescent="0.25">
      <c r="A356" t="s">
        <v>342</v>
      </c>
      <c r="B356" s="13">
        <v>5.5402077203219213E-2</v>
      </c>
      <c r="C356" s="13">
        <v>0.57610856645076081</v>
      </c>
      <c r="D356" s="51">
        <v>5.1000730614137381E-2</v>
      </c>
      <c r="E356" s="51">
        <v>9.743336658564343E-2</v>
      </c>
      <c r="F356" s="13">
        <f t="shared" si="121"/>
        <v>0.51402529751450698</v>
      </c>
      <c r="G356" s="13">
        <v>0.31212001618599911</v>
      </c>
      <c r="H356" s="13">
        <v>5.3789167623501874E-2</v>
      </c>
      <c r="I356" s="13">
        <v>3.6546817312556733E-2</v>
      </c>
      <c r="J356" s="13">
        <v>1.8757112950135585E-3</v>
      </c>
      <c r="K356" s="13">
        <v>3.3166544897643771E-2</v>
      </c>
      <c r="L356" s="13">
        <v>0.54673284676780698</v>
      </c>
      <c r="M356" s="13">
        <v>5.6706395178755559E-2</v>
      </c>
      <c r="N356" s="14">
        <v>2660.0731137999937</v>
      </c>
      <c r="O356" s="1">
        <v>0.21000000000000002</v>
      </c>
      <c r="P356" s="36">
        <v>3</v>
      </c>
      <c r="Q356" s="11">
        <f t="shared" si="122"/>
        <v>0</v>
      </c>
      <c r="R356" s="31">
        <f t="shared" si="123"/>
        <v>0</v>
      </c>
      <c r="S356" s="31">
        <f t="shared" si="124"/>
        <v>0</v>
      </c>
      <c r="T356" s="31">
        <f t="shared" si="125"/>
        <v>0</v>
      </c>
      <c r="U356" s="31">
        <f t="shared" si="126"/>
        <v>0</v>
      </c>
      <c r="V356" s="31">
        <f t="shared" si="127"/>
        <v>0</v>
      </c>
      <c r="W356" s="31">
        <f t="shared" si="128"/>
        <v>0</v>
      </c>
      <c r="X356" s="35">
        <f t="shared" si="141"/>
        <v>0</v>
      </c>
      <c r="Y356" s="35">
        <f t="shared" si="143"/>
        <v>0</v>
      </c>
      <c r="Z356" s="35">
        <f t="shared" si="142"/>
        <v>0</v>
      </c>
      <c r="AA356" s="36">
        <f t="shared" si="129"/>
        <v>0</v>
      </c>
      <c r="AB356" s="11">
        <f t="shared" si="130"/>
        <v>0</v>
      </c>
      <c r="AC356" s="36">
        <f t="shared" si="131"/>
        <v>0</v>
      </c>
      <c r="AD356" s="36">
        <f t="shared" si="132"/>
        <v>0</v>
      </c>
      <c r="AE356">
        <f t="shared" si="133"/>
        <v>0</v>
      </c>
      <c r="AF356">
        <f t="shared" si="134"/>
        <v>0</v>
      </c>
      <c r="AG356">
        <f t="shared" si="135"/>
        <v>0</v>
      </c>
      <c r="AH356">
        <f t="shared" si="136"/>
        <v>0</v>
      </c>
      <c r="AI356">
        <f t="shared" si="137"/>
        <v>0</v>
      </c>
      <c r="AJ356">
        <f>IF(N356&lt;1803,1,0)</f>
        <v>0</v>
      </c>
      <c r="AK356">
        <f>IF(N356&gt;2983,1,0)</f>
        <v>0</v>
      </c>
      <c r="AL356">
        <f t="shared" si="138"/>
        <v>0</v>
      </c>
      <c r="AM356" s="31">
        <f t="shared" si="140"/>
        <v>10</v>
      </c>
      <c r="AN356" s="5">
        <f t="shared" si="139"/>
        <v>0</v>
      </c>
      <c r="AS356" s="14"/>
      <c r="AT356" s="14"/>
    </row>
    <row r="357" spans="1:50" x14ac:dyDescent="0.25">
      <c r="A357" t="s">
        <v>343</v>
      </c>
      <c r="B357" s="13">
        <v>5.1341977940969105E-2</v>
      </c>
      <c r="C357" s="13">
        <v>0.57849353906044299</v>
      </c>
      <c r="D357" s="51">
        <v>0.10010841184874968</v>
      </c>
      <c r="E357" s="51">
        <v>0.10404667556880515</v>
      </c>
      <c r="F357" s="13">
        <f t="shared" ref="F357" si="144">SUM(C357,0.12*D357,-0.7*E357)</f>
        <v>0.51767387558412925</v>
      </c>
      <c r="G357" s="13">
        <v>0.41502595275224285</v>
      </c>
      <c r="H357" s="13">
        <v>9.8639779120826571E-3</v>
      </c>
      <c r="I357" s="13">
        <v>3.5730549356912623E-3</v>
      </c>
      <c r="J357" s="13">
        <v>-2.9284473396837944E-3</v>
      </c>
      <c r="K357" s="13">
        <v>2.4096352290788405E-2</v>
      </c>
      <c r="L357" s="13">
        <v>0.56928761835705655</v>
      </c>
      <c r="M357" s="13">
        <v>4.1807223916494912E-2</v>
      </c>
      <c r="N357" s="14">
        <v>2121</v>
      </c>
      <c r="O357" s="1">
        <v>0.19</v>
      </c>
      <c r="P357" s="36">
        <v>2</v>
      </c>
      <c r="Q357" s="11">
        <f t="shared" si="122"/>
        <v>0</v>
      </c>
      <c r="R357" s="31">
        <f t="shared" si="123"/>
        <v>0</v>
      </c>
      <c r="S357" s="31">
        <f t="shared" si="124"/>
        <v>0</v>
      </c>
      <c r="T357" s="31">
        <f t="shared" si="125"/>
        <v>0</v>
      </c>
      <c r="U357" s="31">
        <f t="shared" si="126"/>
        <v>0</v>
      </c>
      <c r="V357" s="31">
        <f t="shared" si="127"/>
        <v>0</v>
      </c>
      <c r="W357" s="31">
        <f t="shared" si="128"/>
        <v>0</v>
      </c>
      <c r="X357" s="35">
        <f t="shared" si="141"/>
        <v>0</v>
      </c>
      <c r="Y357" s="35">
        <f t="shared" si="143"/>
        <v>0</v>
      </c>
      <c r="Z357" s="35">
        <f t="shared" si="142"/>
        <v>1</v>
      </c>
      <c r="AA357" s="36">
        <f t="shared" ref="AA357" si="145">SUM(X357:Z357)</f>
        <v>1</v>
      </c>
      <c r="AB357" s="11">
        <f t="shared" ref="AB357" si="146">IF(AA357&gt;0,1,0)</f>
        <v>1</v>
      </c>
      <c r="AC357" s="36">
        <f t="shared" ref="AC357" si="147">IF(SUM(S357,U357,W357)&gt;0,1,0)</f>
        <v>0</v>
      </c>
      <c r="AD357" s="36">
        <f t="shared" ref="AD357" si="148">IF(SUM(AB357,AG357)&gt;0,1,0)</f>
        <v>1</v>
      </c>
      <c r="AE357">
        <f t="shared" ref="AE357" si="149">IF(SUM(AC357,AD357)&gt;1,1,0)</f>
        <v>0</v>
      </c>
      <c r="AF357">
        <f t="shared" si="134"/>
        <v>0</v>
      </c>
      <c r="AG357">
        <f t="shared" si="135"/>
        <v>0</v>
      </c>
      <c r="AH357">
        <f t="shared" si="136"/>
        <v>0</v>
      </c>
      <c r="AI357">
        <f t="shared" si="137"/>
        <v>0</v>
      </c>
      <c r="AJ357">
        <f>IF(N357&lt;1378,1,0)</f>
        <v>0</v>
      </c>
      <c r="AK357">
        <f>IF(N357&gt;2135,1,0)</f>
        <v>0</v>
      </c>
      <c r="AL357">
        <f t="shared" si="138"/>
        <v>0</v>
      </c>
      <c r="AM357" s="31">
        <f t="shared" si="140"/>
        <v>9</v>
      </c>
      <c r="AN357" s="5">
        <f t="shared" si="139"/>
        <v>0</v>
      </c>
      <c r="AS357" s="14"/>
      <c r="AT357" s="14"/>
    </row>
    <row r="358" spans="1:50" x14ac:dyDescent="0.25">
      <c r="B358" s="13"/>
      <c r="C358" s="13"/>
      <c r="F358" s="13"/>
      <c r="G358" s="13"/>
      <c r="H358" s="13"/>
      <c r="I358" s="13"/>
      <c r="J358" s="13"/>
      <c r="K358" s="13"/>
      <c r="L358" s="13"/>
      <c r="M358" s="13"/>
      <c r="N358" s="14"/>
      <c r="O358" s="13"/>
      <c r="P358" s="10" t="s">
        <v>392</v>
      </c>
      <c r="Q358" s="5">
        <f>COUNTIF(Q2:Q356,"=1")</f>
        <v>7</v>
      </c>
      <c r="R358" s="5">
        <f t="shared" ref="R358:W358" si="150">COUNTIF(R2:R356,"&gt;0")</f>
        <v>30</v>
      </c>
      <c r="S358" s="5">
        <f t="shared" si="150"/>
        <v>5</v>
      </c>
      <c r="T358" s="5">
        <f t="shared" si="150"/>
        <v>23</v>
      </c>
      <c r="U358" s="5">
        <f t="shared" si="150"/>
        <v>3</v>
      </c>
      <c r="V358" s="5">
        <f t="shared" si="150"/>
        <v>30</v>
      </c>
      <c r="W358" s="5">
        <f t="shared" si="150"/>
        <v>1</v>
      </c>
      <c r="X358" s="5">
        <f t="shared" ref="X358:AM358" si="151">COUNTIF(X2:X356,"=1")</f>
        <v>132</v>
      </c>
      <c r="Y358" s="5">
        <f t="shared" si="151"/>
        <v>168</v>
      </c>
      <c r="Z358" s="5">
        <f t="shared" si="151"/>
        <v>205</v>
      </c>
      <c r="AA358" s="5">
        <f>COUNTIF(AA2:AA356,"&gt;2")</f>
        <v>47</v>
      </c>
      <c r="AB358" s="5">
        <f t="shared" si="151"/>
        <v>288</v>
      </c>
      <c r="AC358" s="5">
        <f t="shared" si="151"/>
        <v>7</v>
      </c>
      <c r="AD358" s="5">
        <f t="shared" si="151"/>
        <v>301</v>
      </c>
      <c r="AE358" s="5">
        <f t="shared" si="151"/>
        <v>6</v>
      </c>
      <c r="AF358" s="5">
        <f t="shared" si="151"/>
        <v>111</v>
      </c>
      <c r="AG358" s="5">
        <f t="shared" si="151"/>
        <v>57</v>
      </c>
      <c r="AH358" s="5">
        <f t="shared" si="151"/>
        <v>40</v>
      </c>
      <c r="AI358" s="5">
        <f t="shared" si="151"/>
        <v>28</v>
      </c>
      <c r="AJ358" s="5">
        <f t="shared" si="151"/>
        <v>23</v>
      </c>
      <c r="AK358" s="5">
        <f t="shared" si="151"/>
        <v>40</v>
      </c>
      <c r="AL358" s="5">
        <f t="shared" si="151"/>
        <v>76</v>
      </c>
      <c r="AM358" s="52">
        <f t="shared" si="151"/>
        <v>0</v>
      </c>
      <c r="AN358" s="5" t="e">
        <f>IF(#REF!&lt;6,"onderzoek",0)</f>
        <v>#REF!</v>
      </c>
      <c r="AO358" s="5" t="s">
        <v>379</v>
      </c>
    </row>
    <row r="359" spans="1:50" x14ac:dyDescent="0.25">
      <c r="B359" s="13"/>
      <c r="C359" s="13"/>
      <c r="F359" s="13"/>
      <c r="G359" s="13"/>
      <c r="H359" s="13"/>
      <c r="J359" s="13"/>
      <c r="K359" s="13"/>
      <c r="L359" s="13"/>
      <c r="M359" s="13"/>
      <c r="N359" s="14"/>
      <c r="O359" s="13"/>
      <c r="P359" s="10" t="s">
        <v>393</v>
      </c>
      <c r="Q359" s="5">
        <v>2</v>
      </c>
      <c r="R359" s="5"/>
      <c r="S359" s="5">
        <v>3</v>
      </c>
      <c r="T359" s="5"/>
      <c r="U359" s="5">
        <v>2</v>
      </c>
      <c r="V359" s="5"/>
      <c r="W359" s="5">
        <v>1</v>
      </c>
      <c r="X359" s="5"/>
      <c r="Y359" s="5"/>
      <c r="Z359" s="5"/>
      <c r="AA359" s="5"/>
      <c r="AB359" s="5">
        <v>8</v>
      </c>
      <c r="AC359" s="5"/>
      <c r="AD359" s="5"/>
      <c r="AE359" s="5">
        <v>4</v>
      </c>
      <c r="AF359" s="5">
        <v>4</v>
      </c>
      <c r="AG359" s="5">
        <v>3</v>
      </c>
      <c r="AH359" s="5">
        <v>3</v>
      </c>
      <c r="AI359" s="5">
        <v>2</v>
      </c>
      <c r="AJ359" s="5">
        <v>1</v>
      </c>
      <c r="AK359" s="5">
        <v>4</v>
      </c>
      <c r="AL359" s="5">
        <v>1</v>
      </c>
      <c r="AM359" s="52">
        <f>COUNTIF(AM2:AM356,"=2")</f>
        <v>0</v>
      </c>
      <c r="AN359" s="5" t="e">
        <f>IF(#REF!&lt;6,"onderzoek",0)</f>
        <v>#REF!</v>
      </c>
      <c r="AO359" s="5" t="s">
        <v>378</v>
      </c>
      <c r="AS359" s="14"/>
      <c r="AT359" s="14"/>
    </row>
    <row r="360" spans="1:50" x14ac:dyDescent="0.25">
      <c r="B360" s="13"/>
      <c r="C360" s="13"/>
      <c r="F360" s="13"/>
      <c r="G360" s="13"/>
      <c r="H360" s="13"/>
      <c r="I360" s="13"/>
      <c r="J360" s="13"/>
      <c r="K360" s="13"/>
      <c r="L360" s="13"/>
      <c r="M360" s="13"/>
      <c r="N360" s="14"/>
      <c r="O360" s="13"/>
      <c r="P360" s="10" t="s">
        <v>436</v>
      </c>
      <c r="Q360" s="5">
        <v>5</v>
      </c>
      <c r="R360" s="5"/>
      <c r="S360" s="5">
        <v>2</v>
      </c>
      <c r="T360" s="5"/>
      <c r="U360" s="5">
        <v>1</v>
      </c>
      <c r="V360" s="5"/>
      <c r="W360" s="5">
        <v>0</v>
      </c>
      <c r="X360" s="5"/>
      <c r="Y360" s="5"/>
      <c r="Z360" s="5"/>
      <c r="AA360" s="5"/>
      <c r="AB360" s="5">
        <v>280</v>
      </c>
      <c r="AC360" s="5"/>
      <c r="AD360" s="5"/>
      <c r="AE360" s="5">
        <v>2</v>
      </c>
      <c r="AF360" s="5">
        <v>107</v>
      </c>
      <c r="AG360" s="5">
        <v>54</v>
      </c>
      <c r="AH360" s="5">
        <v>37</v>
      </c>
      <c r="AI360" s="5">
        <v>26</v>
      </c>
      <c r="AJ360" s="5">
        <v>22</v>
      </c>
      <c r="AK360" s="5">
        <v>36</v>
      </c>
      <c r="AL360" s="5">
        <v>75</v>
      </c>
      <c r="AM360" s="52">
        <f>COUNTIF(AM2:AM356,"&lt;4")</f>
        <v>0</v>
      </c>
      <c r="AN360" s="5" t="e">
        <f>IF(#REF!&lt;6,"onderzoek",0)</f>
        <v>#REF!</v>
      </c>
      <c r="AO360" s="5" t="s">
        <v>377</v>
      </c>
      <c r="AS360" s="14"/>
      <c r="AT360" s="14"/>
    </row>
    <row r="361" spans="1:50" x14ac:dyDescent="0.25">
      <c r="B361" s="13"/>
      <c r="C361" s="13"/>
      <c r="F361" s="13"/>
      <c r="G361" s="13"/>
      <c r="H361" s="13"/>
      <c r="I361" s="13"/>
      <c r="J361" s="13"/>
      <c r="K361" s="13"/>
      <c r="L361" s="13"/>
      <c r="M361" s="13"/>
      <c r="N361" s="14"/>
      <c r="O361" s="13"/>
      <c r="P361" s="10" t="s">
        <v>394</v>
      </c>
      <c r="Q361" s="4">
        <f>Q358/$AM$368</f>
        <v>1.9718309859154931E-2</v>
      </c>
      <c r="R361" s="53"/>
      <c r="S361" s="4">
        <f>S358/$AM$368</f>
        <v>1.4084507042253521E-2</v>
      </c>
      <c r="T361" s="53"/>
      <c r="U361" s="4">
        <f>U358/$AM$368</f>
        <v>8.4507042253521118E-3</v>
      </c>
      <c r="V361" s="53"/>
      <c r="W361" s="4">
        <f>W358/$AM$368</f>
        <v>2.8169014084507044E-3</v>
      </c>
      <c r="X361" s="53"/>
      <c r="Y361" s="53"/>
      <c r="Z361" s="53"/>
      <c r="AA361" s="53"/>
      <c r="AB361" s="4">
        <f>AB358/$AM$368</f>
        <v>0.81126760563380285</v>
      </c>
      <c r="AC361" s="53"/>
      <c r="AD361" s="53"/>
      <c r="AE361" s="4">
        <f>AE358/$AM$368</f>
        <v>1.6901408450704224E-2</v>
      </c>
      <c r="AF361" s="4">
        <f t="shared" ref="AF361:AH361" si="152">AF358/$AM$368</f>
        <v>0.3126760563380282</v>
      </c>
      <c r="AG361" s="4">
        <f t="shared" si="152"/>
        <v>0.16056338028169015</v>
      </c>
      <c r="AH361" s="4">
        <f t="shared" si="152"/>
        <v>0.11267605633802817</v>
      </c>
      <c r="AI361" s="4">
        <f t="shared" ref="AI361:AJ361" si="153">AI358/$AM$368</f>
        <v>7.8873239436619724E-2</v>
      </c>
      <c r="AJ361" s="4">
        <f t="shared" si="153"/>
        <v>6.4788732394366194E-2</v>
      </c>
      <c r="AK361" s="4">
        <f>AK358/$AM$368</f>
        <v>0.11267605633802817</v>
      </c>
      <c r="AL361" s="4">
        <f>AL358/$AM$368</f>
        <v>0.21408450704225351</v>
      </c>
      <c r="AM361" s="52">
        <f>SUM(COUNTIF(AM2:AM356,"&lt;5"),-AM360)</f>
        <v>4</v>
      </c>
      <c r="AN361" s="5" t="e">
        <f>IF(#REF!&lt;6,"onderzoek",0)</f>
        <v>#REF!</v>
      </c>
      <c r="AO361" s="5" t="s">
        <v>376</v>
      </c>
      <c r="AS361" s="14"/>
      <c r="AT361" s="14"/>
    </row>
    <row r="362" spans="1:50" x14ac:dyDescent="0.25">
      <c r="B362" s="13"/>
      <c r="C362" s="13"/>
      <c r="F362" s="13"/>
      <c r="G362" s="13"/>
      <c r="H362" s="13"/>
      <c r="I362" s="13"/>
      <c r="J362" s="13"/>
      <c r="K362" s="13"/>
      <c r="L362" s="13"/>
      <c r="M362" s="13"/>
      <c r="N362" s="14"/>
      <c r="O362" s="13"/>
      <c r="P362" s="10" t="s">
        <v>380</v>
      </c>
      <c r="Q362" s="4">
        <f>Q359/SUM($AM$361:$AM$362)</f>
        <v>0.25</v>
      </c>
      <c r="R362" s="53"/>
      <c r="S362" s="4">
        <f>S359/SUM($AM$361:$AM$362)</f>
        <v>0.375</v>
      </c>
      <c r="T362" s="53"/>
      <c r="U362" s="4">
        <f>U359/SUM($AM$361:$AM$362)</f>
        <v>0.25</v>
      </c>
      <c r="V362" s="53"/>
      <c r="W362" s="4">
        <f>W359/SUM($AM$361:$AM$362)</f>
        <v>0.125</v>
      </c>
      <c r="X362" s="53"/>
      <c r="Y362" s="53"/>
      <c r="Z362" s="53"/>
      <c r="AA362" s="53"/>
      <c r="AB362" s="4">
        <f>AB359/SUM($AM$361:$AM$362)</f>
        <v>1</v>
      </c>
      <c r="AC362" s="53"/>
      <c r="AD362" s="53"/>
      <c r="AE362" s="4">
        <f>AE359/SUM($AM$361:$AM$362)</f>
        <v>0.5</v>
      </c>
      <c r="AF362" s="4">
        <f t="shared" ref="AF362:AG362" si="154">AF359/SUM($AM$361:$AM$362)</f>
        <v>0.5</v>
      </c>
      <c r="AG362" s="4">
        <f t="shared" si="154"/>
        <v>0.375</v>
      </c>
      <c r="AH362" s="4">
        <f>AH359/SUM($AM$361:$AM$362)</f>
        <v>0.375</v>
      </c>
      <c r="AI362" s="4">
        <f>AI359/SUM($AM$361:$AM$362)</f>
        <v>0.25</v>
      </c>
      <c r="AJ362" s="4">
        <f>AJ359/SUM($AM$361:$AM$362)</f>
        <v>0.125</v>
      </c>
      <c r="AK362" s="4">
        <f>AK359/SUM($AM$361:$AM$362)</f>
        <v>0.5</v>
      </c>
      <c r="AL362" s="4">
        <f>AL359/SUM($AM$361:$AM$362)</f>
        <v>0.125</v>
      </c>
      <c r="AM362" s="52">
        <f>SUM(COUNTIF(AM2:AM356,"&lt;6"),-AM360,-AM361)</f>
        <v>4</v>
      </c>
      <c r="AN362" s="5" t="e">
        <f>IF(#REF!&lt;6,"onderzoek",0)</f>
        <v>#REF!</v>
      </c>
      <c r="AO362" s="5" t="s">
        <v>375</v>
      </c>
      <c r="AS362" s="14"/>
      <c r="AT362" s="14"/>
    </row>
    <row r="363" spans="1:50" x14ac:dyDescent="0.25">
      <c r="B363" s="13"/>
      <c r="C363" s="13"/>
      <c r="F363" s="13"/>
      <c r="G363" s="13"/>
      <c r="H363" s="13"/>
      <c r="I363" s="13"/>
      <c r="J363" s="13"/>
      <c r="K363" s="13"/>
      <c r="L363" s="13"/>
      <c r="M363" s="13"/>
      <c r="N363" s="14"/>
      <c r="O363" s="13"/>
      <c r="P363" s="10" t="s">
        <v>437</v>
      </c>
      <c r="Q363" s="4">
        <f>Q360/SUM($AM$363:$AM$367)</f>
        <v>1.4409221902017291E-2</v>
      </c>
      <c r="R363" s="52"/>
      <c r="S363" s="4">
        <f>S360/SUM($AM$363:$AM$367)</f>
        <v>5.763688760806916E-3</v>
      </c>
      <c r="T363" s="52"/>
      <c r="U363" s="4">
        <f>U360/SUM($AM$363:$AM$367)</f>
        <v>2.881844380403458E-3</v>
      </c>
      <c r="V363" s="52"/>
      <c r="W363" s="4">
        <f>W360/SUM($AM$363:$AM$367)</f>
        <v>0</v>
      </c>
      <c r="X363" s="52"/>
      <c r="Y363" s="52"/>
      <c r="Z363" s="52"/>
      <c r="AA363" s="52"/>
      <c r="AB363" s="4">
        <f>AB360/SUM($AM$363:$AM$367)</f>
        <v>0.80691642651296835</v>
      </c>
      <c r="AC363" s="52"/>
      <c r="AD363" s="52"/>
      <c r="AE363" s="4">
        <f t="shared" ref="AE363:AL363" si="155">AE360/SUM($AM$363:$AM$367)</f>
        <v>5.763688760806916E-3</v>
      </c>
      <c r="AF363" s="4">
        <f t="shared" si="155"/>
        <v>0.30835734870317005</v>
      </c>
      <c r="AG363" s="4">
        <f t="shared" si="155"/>
        <v>0.15561959654178675</v>
      </c>
      <c r="AH363" s="4">
        <f t="shared" si="155"/>
        <v>0.10662824207492795</v>
      </c>
      <c r="AI363" s="4">
        <f t="shared" si="155"/>
        <v>7.492795389048991E-2</v>
      </c>
      <c r="AJ363" s="4">
        <f t="shared" si="155"/>
        <v>6.3400576368876083E-2</v>
      </c>
      <c r="AK363" s="4">
        <f t="shared" si="155"/>
        <v>0.1037463976945245</v>
      </c>
      <c r="AL363" s="4">
        <f t="shared" si="155"/>
        <v>0.21613832853025935</v>
      </c>
      <c r="AM363" s="52">
        <f>SUM(COUNTIF(AM2:AM356,"&lt;7"),-AM362,-AM361,-AM360)</f>
        <v>22</v>
      </c>
      <c r="AN363" s="5" t="e">
        <f>IF(#REF!&lt;6,"onderzoek",0)</f>
        <v>#REF!</v>
      </c>
      <c r="AO363" s="5" t="s">
        <v>435</v>
      </c>
    </row>
    <row r="364" spans="1:50" x14ac:dyDescent="0.25">
      <c r="B364" s="13"/>
      <c r="C364" s="13"/>
      <c r="F364" s="13"/>
      <c r="G364" s="13"/>
      <c r="H364" s="13"/>
      <c r="I364" s="13"/>
      <c r="J364" s="13"/>
      <c r="K364" s="13"/>
      <c r="L364" s="13"/>
      <c r="M364" s="13"/>
      <c r="N364" s="14"/>
      <c r="O364" s="13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30"/>
      <c r="AF364" s="18"/>
      <c r="AG364" s="18"/>
      <c r="AH364" s="18"/>
      <c r="AI364" s="18"/>
      <c r="AJ364" s="18"/>
      <c r="AK364" s="18"/>
      <c r="AL364" s="18"/>
      <c r="AM364" s="52">
        <f>SUM(COUNTIF(AM2:AM356,"&lt;8"),-AM360,-AM361,-AM362,-AM363)</f>
        <v>83</v>
      </c>
      <c r="AN364" s="5" t="e">
        <f>IF(#REF!&lt;6,"onderzoek",0)</f>
        <v>#REF!</v>
      </c>
      <c r="AO364" s="5" t="s">
        <v>371</v>
      </c>
      <c r="AR364" s="4"/>
      <c r="AS364" s="14"/>
      <c r="AT364" s="14"/>
      <c r="AU364" s="4"/>
      <c r="AV364" s="4"/>
      <c r="AW364" s="4"/>
      <c r="AX364" s="5"/>
    </row>
    <row r="365" spans="1:50" x14ac:dyDescent="0.25">
      <c r="B365" s="13"/>
      <c r="C365" s="13"/>
      <c r="F365" s="13"/>
      <c r="G365" s="13"/>
      <c r="H365" s="13"/>
      <c r="I365" s="13"/>
      <c r="J365" s="13"/>
      <c r="K365" s="13"/>
      <c r="L365" s="13"/>
      <c r="M365" s="13"/>
      <c r="N365" s="14"/>
      <c r="O365" s="13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31"/>
      <c r="AF365" s="19"/>
      <c r="AG365" s="19"/>
      <c r="AH365" s="19"/>
      <c r="AI365" s="19"/>
      <c r="AJ365" s="19"/>
      <c r="AK365" s="19"/>
      <c r="AL365" s="19"/>
      <c r="AM365" s="52">
        <f>SUM(COUNTIF(AM2:AM356,"&lt;9"),-AM360,-AM361,-AM362,-AM363,-AM364)</f>
        <v>132</v>
      </c>
      <c r="AN365" s="5" t="e">
        <f>IF(#REF!&lt;6,"onderzoek",0)</f>
        <v>#REF!</v>
      </c>
      <c r="AO365" s="5" t="s">
        <v>372</v>
      </c>
      <c r="AS365" s="14"/>
      <c r="AT365" s="14"/>
    </row>
    <row r="366" spans="1:50" x14ac:dyDescent="0.25">
      <c r="B366" s="13"/>
      <c r="C366" s="13"/>
      <c r="F366" s="13"/>
      <c r="G366" s="13"/>
      <c r="H366" s="13"/>
      <c r="I366" s="13"/>
      <c r="J366" s="13"/>
      <c r="K366" s="13"/>
      <c r="L366" s="13"/>
      <c r="M366" s="13"/>
      <c r="N366" s="14"/>
      <c r="O366" s="13"/>
      <c r="AM366" s="52">
        <f>SUM(COUNTIF(AM2:AM356,"&lt;10"),-AM360,-AM361,-AM362,-AM363,-AM364,-AM365)</f>
        <v>94</v>
      </c>
      <c r="AN366" s="5" t="e">
        <f>IF(#REF!&lt;6,"onderzoek",0)</f>
        <v>#REF!</v>
      </c>
      <c r="AO366" s="5" t="s">
        <v>373</v>
      </c>
      <c r="AS366" s="14"/>
      <c r="AT366" s="14"/>
    </row>
    <row r="367" spans="1:50" x14ac:dyDescent="0.25">
      <c r="B367" s="13"/>
      <c r="C367" s="13"/>
      <c r="F367" s="13"/>
      <c r="G367" s="13"/>
      <c r="H367" s="13"/>
      <c r="I367" s="13"/>
      <c r="J367" s="13"/>
      <c r="K367" s="13"/>
      <c r="L367" s="13"/>
      <c r="M367" s="13"/>
      <c r="N367" s="14"/>
      <c r="O367" s="13"/>
      <c r="AM367" s="52">
        <f>COUNTIF(AM2:AM356,"=10")</f>
        <v>16</v>
      </c>
      <c r="AN367" s="5" t="e">
        <f>IF(#REF!&lt;6,"onderzoek",0)</f>
        <v>#REF!</v>
      </c>
      <c r="AO367" s="5" t="s">
        <v>374</v>
      </c>
    </row>
    <row r="368" spans="1:50" x14ac:dyDescent="0.25">
      <c r="B368" s="13"/>
      <c r="C368" s="13"/>
      <c r="F368" s="13"/>
      <c r="G368" s="13"/>
      <c r="H368" s="13"/>
      <c r="I368" s="13"/>
      <c r="J368" s="13"/>
      <c r="K368" s="13"/>
      <c r="L368" s="13"/>
      <c r="M368" s="13"/>
      <c r="N368" s="14"/>
      <c r="O368" s="13"/>
      <c r="AM368" s="52">
        <f>SUM(AM358:AM367)</f>
        <v>355</v>
      </c>
      <c r="AN368" s="5" t="e">
        <f>IF(#REF!&lt;6,"onderzoek",0)</f>
        <v>#REF!</v>
      </c>
      <c r="AS368" s="14"/>
      <c r="AT368" s="14"/>
    </row>
    <row r="369" spans="2:50" x14ac:dyDescent="0.25">
      <c r="B369" s="13"/>
      <c r="C369" s="13"/>
      <c r="F369" s="13"/>
      <c r="G369" s="13"/>
      <c r="H369" s="13"/>
      <c r="I369" s="13"/>
      <c r="J369" s="13"/>
      <c r="K369" s="13"/>
      <c r="L369" s="13"/>
      <c r="M369" s="13"/>
      <c r="N369" s="14"/>
      <c r="O369" s="13"/>
      <c r="AN369" s="5" t="e">
        <f>IF(#REF!&lt;6,"onderzoek",0)</f>
        <v>#REF!</v>
      </c>
      <c r="AS369" s="14"/>
      <c r="AT369" s="14"/>
    </row>
    <row r="370" spans="2:50" x14ac:dyDescent="0.25">
      <c r="B370" s="13"/>
      <c r="C370" s="13"/>
      <c r="F370" s="13"/>
      <c r="G370" s="13"/>
      <c r="H370" s="13"/>
      <c r="I370" s="13"/>
      <c r="J370" s="13"/>
      <c r="K370" s="13"/>
      <c r="L370" s="13"/>
      <c r="M370" s="13"/>
      <c r="N370" s="14"/>
      <c r="O370" s="13"/>
      <c r="AN370" s="5" t="e">
        <f>IF(#REF!&lt;6,"onderzoek",0)</f>
        <v>#REF!</v>
      </c>
      <c r="AS370" s="14"/>
      <c r="AT370" s="14"/>
    </row>
    <row r="371" spans="2:50" x14ac:dyDescent="0.25">
      <c r="B371" s="13"/>
      <c r="C371" s="13"/>
      <c r="F371" s="13"/>
      <c r="G371" s="13"/>
      <c r="H371" s="13"/>
      <c r="I371" s="13"/>
      <c r="J371" s="13"/>
      <c r="K371" s="13"/>
      <c r="L371" s="13"/>
      <c r="M371" s="13"/>
      <c r="N371" s="14"/>
      <c r="O371" s="13"/>
      <c r="AN371" s="5" t="e">
        <f>IF(#REF!&lt;6,"onderzoek",0)</f>
        <v>#REF!</v>
      </c>
      <c r="AS371" s="14"/>
      <c r="AT371" s="14"/>
    </row>
    <row r="372" spans="2:50" x14ac:dyDescent="0.25">
      <c r="B372" s="13"/>
      <c r="C372" s="13"/>
      <c r="F372" s="13"/>
      <c r="G372" s="13"/>
      <c r="H372" s="13"/>
      <c r="I372" s="13"/>
      <c r="J372" s="13"/>
      <c r="K372" s="13"/>
      <c r="L372" s="13"/>
      <c r="M372" s="13"/>
      <c r="N372" s="14"/>
      <c r="O372" s="13"/>
      <c r="AN372" s="5" t="e">
        <f>IF(#REF!&lt;6,"onderzoek",0)</f>
        <v>#REF!</v>
      </c>
      <c r="AS372" s="14"/>
      <c r="AT372" s="14"/>
    </row>
    <row r="373" spans="2:50" x14ac:dyDescent="0.25">
      <c r="B373" s="13"/>
      <c r="C373" s="13"/>
      <c r="F373" s="13"/>
      <c r="G373" s="13"/>
      <c r="H373" s="13"/>
      <c r="I373" s="13"/>
      <c r="J373" s="13"/>
      <c r="K373" s="13"/>
      <c r="L373" s="13"/>
      <c r="M373" s="13"/>
      <c r="N373" s="14"/>
      <c r="O373" s="13"/>
      <c r="AN373" s="5" t="e">
        <f>IF(#REF!&lt;6,"onderzoek",0)</f>
        <v>#REF!</v>
      </c>
      <c r="AS373" s="14"/>
      <c r="AT373" s="14"/>
    </row>
    <row r="374" spans="2:50" x14ac:dyDescent="0.25">
      <c r="B374" s="13"/>
      <c r="C374" s="13"/>
      <c r="F374" s="13"/>
      <c r="G374" s="13"/>
      <c r="H374" s="13"/>
      <c r="I374" s="13"/>
      <c r="J374" s="13"/>
      <c r="K374" s="13"/>
      <c r="L374" s="13"/>
      <c r="M374" s="13"/>
      <c r="N374" s="14"/>
      <c r="O374" s="13"/>
      <c r="AN374" s="5" t="e">
        <f>IF(#REF!&lt;6,"onderzoek",0)</f>
        <v>#REF!</v>
      </c>
      <c r="AR374" s="16"/>
      <c r="AS374" s="14"/>
      <c r="AT374" s="14"/>
      <c r="AU374" s="16"/>
      <c r="AV374" s="16"/>
      <c r="AW374" s="16"/>
      <c r="AX374" s="15"/>
    </row>
    <row r="375" spans="2:50" x14ac:dyDescent="0.25">
      <c r="B375" s="13"/>
      <c r="C375" s="13"/>
      <c r="F375" s="13"/>
      <c r="G375" s="13"/>
      <c r="H375" s="13"/>
      <c r="I375" s="13"/>
      <c r="J375" s="13"/>
      <c r="K375" s="13"/>
      <c r="L375" s="13"/>
      <c r="M375" s="13"/>
      <c r="N375" s="14"/>
      <c r="O375" s="13"/>
      <c r="AN375" s="5" t="e">
        <f>IF(#REF!&lt;6,"onderzoek",0)</f>
        <v>#REF!</v>
      </c>
      <c r="AS375" s="14"/>
      <c r="AT375" s="14"/>
    </row>
    <row r="376" spans="2:50" x14ac:dyDescent="0.25">
      <c r="B376" s="13"/>
      <c r="C376" s="13"/>
      <c r="F376" s="13"/>
      <c r="G376" s="13"/>
      <c r="H376" s="13"/>
      <c r="I376" s="13"/>
      <c r="J376" s="13"/>
      <c r="K376" s="13"/>
      <c r="L376" s="13"/>
      <c r="M376" s="13"/>
      <c r="N376" s="14"/>
      <c r="O376" s="13"/>
      <c r="AN376" s="5" t="e">
        <f>IF(#REF!&lt;6,"onderzoek",0)</f>
        <v>#REF!</v>
      </c>
      <c r="AS376" s="14"/>
      <c r="AT376" s="14"/>
    </row>
    <row r="377" spans="2:50" x14ac:dyDescent="0.25">
      <c r="B377" s="13"/>
      <c r="C377" s="13"/>
      <c r="F377" s="13"/>
      <c r="G377" s="13"/>
      <c r="H377" s="13"/>
      <c r="I377" s="13"/>
      <c r="J377" s="13"/>
      <c r="K377" s="13"/>
      <c r="L377" s="13"/>
      <c r="M377" s="13"/>
      <c r="N377" s="14"/>
      <c r="O377" s="13"/>
      <c r="AN377" s="5" t="e">
        <f>IF(#REF!&lt;6,"onderzoek",0)</f>
        <v>#REF!</v>
      </c>
    </row>
    <row r="378" spans="2:50" x14ac:dyDescent="0.25">
      <c r="B378" s="13"/>
      <c r="C378" s="13"/>
      <c r="F378" s="13"/>
      <c r="G378" s="13"/>
      <c r="H378" s="13"/>
      <c r="I378" s="13"/>
      <c r="J378" s="13"/>
      <c r="K378" s="13"/>
      <c r="L378" s="13"/>
      <c r="M378" s="13"/>
      <c r="N378" s="14"/>
      <c r="O378" s="13"/>
      <c r="AN378" s="5" t="e">
        <f>IF(#REF!&lt;6,"onderzoek",0)</f>
        <v>#REF!</v>
      </c>
    </row>
    <row r="379" spans="2:50" x14ac:dyDescent="0.25">
      <c r="B379" s="13"/>
      <c r="C379" s="13"/>
      <c r="F379" s="13"/>
      <c r="G379" s="13"/>
      <c r="H379" s="13"/>
      <c r="I379" s="13"/>
      <c r="J379" s="13"/>
      <c r="K379" s="13"/>
      <c r="L379" s="13"/>
      <c r="M379" s="13"/>
      <c r="N379" s="14"/>
      <c r="O379" s="13"/>
      <c r="AN379" s="5" t="e">
        <f>IF(#REF!&lt;6,"onderzoek",0)</f>
        <v>#REF!</v>
      </c>
      <c r="AR379" s="4"/>
      <c r="AS379" s="14"/>
      <c r="AT379" s="14"/>
      <c r="AU379" s="4"/>
      <c r="AV379" s="4"/>
      <c r="AW379" s="4"/>
      <c r="AX379" s="5"/>
    </row>
    <row r="380" spans="2:50" x14ac:dyDescent="0.25">
      <c r="B380" s="13"/>
      <c r="C380" s="13"/>
      <c r="F380" s="13"/>
      <c r="G380" s="13"/>
      <c r="H380" s="13"/>
      <c r="I380" s="13"/>
      <c r="J380" s="13"/>
      <c r="K380" s="13"/>
      <c r="L380" s="13"/>
      <c r="M380" s="13"/>
      <c r="N380" s="14"/>
      <c r="O380" s="13"/>
      <c r="AN380" s="5" t="e">
        <f>IF(#REF!&lt;6,"onderzoek",0)</f>
        <v>#REF!</v>
      </c>
      <c r="AS380" s="14"/>
      <c r="AT380" s="14"/>
    </row>
    <row r="381" spans="2:50" x14ac:dyDescent="0.25">
      <c r="B381" s="13"/>
      <c r="C381" s="13"/>
      <c r="F381" s="13"/>
      <c r="G381" s="13"/>
      <c r="H381" s="13"/>
      <c r="I381" s="13"/>
      <c r="J381" s="13"/>
      <c r="K381" s="13"/>
      <c r="L381" s="13"/>
      <c r="M381" s="13"/>
      <c r="N381" s="14"/>
      <c r="O381" s="13"/>
      <c r="AN381" s="5" t="e">
        <f>IF(#REF!&lt;6,"onderzoek",0)</f>
        <v>#REF!</v>
      </c>
      <c r="AS381" s="14"/>
      <c r="AT381" s="14"/>
    </row>
    <row r="382" spans="2:50" x14ac:dyDescent="0.25">
      <c r="B382" s="13"/>
      <c r="C382" s="13"/>
      <c r="F382" s="13"/>
      <c r="G382" s="13"/>
      <c r="H382" s="13"/>
      <c r="I382" s="13"/>
      <c r="J382" s="13"/>
      <c r="K382" s="13"/>
      <c r="L382" s="13"/>
      <c r="M382" s="13"/>
      <c r="N382" s="14"/>
      <c r="O382" s="13"/>
      <c r="AN382" s="5" t="e">
        <f>IF(#REF!&lt;6,"onderzoek",0)</f>
        <v>#REF!</v>
      </c>
      <c r="AS382" s="14"/>
      <c r="AT382" s="14"/>
    </row>
    <row r="383" spans="2:50" x14ac:dyDescent="0.25">
      <c r="B383" s="13"/>
      <c r="C383" s="13"/>
      <c r="F383" s="13"/>
      <c r="G383" s="13"/>
      <c r="H383" s="13"/>
      <c r="I383" s="13"/>
      <c r="J383" s="13"/>
      <c r="K383" s="13"/>
      <c r="L383" s="13"/>
      <c r="M383" s="13"/>
      <c r="N383" s="14"/>
      <c r="O383" s="13"/>
      <c r="AN383" s="5" t="e">
        <f>IF(#REF!&lt;6,"onderzoek",0)</f>
        <v>#REF!</v>
      </c>
      <c r="AS383" s="14"/>
      <c r="AT383" s="14"/>
    </row>
    <row r="384" spans="2:50" x14ac:dyDescent="0.25">
      <c r="B384" s="13"/>
      <c r="C384" s="13"/>
      <c r="F384" s="13"/>
      <c r="G384" s="13"/>
      <c r="H384" s="13"/>
      <c r="I384" s="13"/>
      <c r="J384" s="13"/>
      <c r="K384" s="13"/>
      <c r="L384" s="13"/>
      <c r="M384" s="13"/>
      <c r="N384" s="14"/>
      <c r="O384" s="13"/>
      <c r="AN384" s="5" t="e">
        <f>IF(#REF!&lt;6,"onderzoek",0)</f>
        <v>#REF!</v>
      </c>
      <c r="AS384" s="14"/>
      <c r="AT384" s="14"/>
    </row>
    <row r="385" spans="2:50" x14ac:dyDescent="0.25">
      <c r="B385" s="13"/>
      <c r="C385" s="13"/>
      <c r="F385" s="13"/>
      <c r="G385" s="13"/>
      <c r="H385" s="13"/>
      <c r="I385" s="13"/>
      <c r="J385" s="13"/>
      <c r="K385" s="13"/>
      <c r="L385" s="13"/>
      <c r="M385" s="13"/>
      <c r="N385" s="14"/>
      <c r="O385" s="13"/>
      <c r="AN385" s="5" t="e">
        <f>IF(#REF!&lt;6,"onderzoek",0)</f>
        <v>#REF!</v>
      </c>
      <c r="AR385" s="16"/>
      <c r="AS385" s="14"/>
      <c r="AT385" s="14"/>
      <c r="AU385" s="16"/>
      <c r="AV385" s="16"/>
      <c r="AW385" s="16"/>
      <c r="AX385" s="15"/>
    </row>
    <row r="386" spans="2:50" x14ac:dyDescent="0.25">
      <c r="B386" s="13"/>
      <c r="C386" s="13"/>
      <c r="F386" s="13"/>
      <c r="G386" s="13"/>
      <c r="H386" s="13"/>
      <c r="I386" s="13"/>
      <c r="J386" s="13"/>
      <c r="K386" s="13"/>
      <c r="L386" s="13"/>
      <c r="M386" s="13"/>
      <c r="N386" s="14"/>
      <c r="O386" s="13"/>
      <c r="AN386" s="5" t="e">
        <f>IF(#REF!&lt;6,"onderzoek",0)</f>
        <v>#REF!</v>
      </c>
      <c r="AS386" s="14"/>
      <c r="AT386" s="14"/>
    </row>
    <row r="387" spans="2:50" x14ac:dyDescent="0.25">
      <c r="B387" s="13"/>
      <c r="C387" s="13"/>
      <c r="F387" s="13"/>
      <c r="G387" s="13"/>
      <c r="H387" s="13"/>
      <c r="I387" s="13"/>
      <c r="J387" s="13"/>
      <c r="K387" s="13"/>
      <c r="L387" s="13"/>
      <c r="M387" s="13"/>
      <c r="N387" s="14"/>
      <c r="O387" s="13"/>
      <c r="AN387" s="5" t="e">
        <f>IF(#REF!&lt;6,"onderzoek",0)</f>
        <v>#REF!</v>
      </c>
      <c r="AS387" s="14"/>
      <c r="AT387" s="14"/>
      <c r="AX387" s="14"/>
    </row>
    <row r="388" spans="2:50" x14ac:dyDescent="0.25">
      <c r="B388" s="13"/>
      <c r="C388" s="13"/>
      <c r="F388" s="13"/>
      <c r="G388" s="13"/>
      <c r="H388" s="13"/>
      <c r="I388" s="13"/>
      <c r="J388" s="13"/>
      <c r="K388" s="13"/>
      <c r="L388" s="13"/>
      <c r="M388" s="13"/>
      <c r="N388" s="14"/>
      <c r="O388" s="13"/>
      <c r="AN388" s="5" t="e">
        <f>IF(#REF!&lt;6,"onderzoek",0)</f>
        <v>#REF!</v>
      </c>
      <c r="AS388" s="14"/>
      <c r="AT388" s="14"/>
    </row>
    <row r="389" spans="2:50" x14ac:dyDescent="0.25">
      <c r="B389" s="13"/>
      <c r="C389" s="13"/>
      <c r="F389" s="13"/>
      <c r="G389" s="13"/>
      <c r="H389" s="13"/>
      <c r="I389" s="13"/>
      <c r="J389" s="13"/>
      <c r="K389" s="13"/>
      <c r="L389" s="13"/>
      <c r="M389" s="13"/>
      <c r="N389" s="14"/>
      <c r="O389" s="13"/>
      <c r="AN389" s="5" t="e">
        <f>IF(#REF!&lt;6,"onderzoek",0)</f>
        <v>#REF!</v>
      </c>
      <c r="AS389" s="14"/>
      <c r="AT389" s="14"/>
    </row>
    <row r="390" spans="2:50" x14ac:dyDescent="0.25">
      <c r="B390" s="13"/>
      <c r="C390" s="13"/>
      <c r="F390" s="13"/>
      <c r="G390" s="13"/>
      <c r="H390" s="13"/>
      <c r="I390" s="13"/>
      <c r="J390" s="13"/>
      <c r="K390" s="13"/>
      <c r="L390" s="13"/>
      <c r="M390" s="13"/>
      <c r="N390" s="14"/>
      <c r="O390" s="13"/>
      <c r="AN390" s="5" t="e">
        <f>IF(#REF!&lt;6,"onderzoek",0)</f>
        <v>#REF!</v>
      </c>
      <c r="AS390" s="14"/>
      <c r="AT390" s="14"/>
    </row>
    <row r="391" spans="2:50" x14ac:dyDescent="0.25">
      <c r="AN391" s="5" t="s">
        <v>358</v>
      </c>
      <c r="AR391" s="16"/>
      <c r="AS391" s="14"/>
      <c r="AT391" s="14"/>
      <c r="AU391" s="16"/>
      <c r="AV391" s="16"/>
      <c r="AW391" s="16"/>
      <c r="AX391" s="15"/>
    </row>
    <row r="392" spans="2:50" x14ac:dyDescent="0.25">
      <c r="N392" s="1"/>
      <c r="AN392" s="5" t="s">
        <v>359</v>
      </c>
      <c r="AS392" s="14"/>
      <c r="AT392" s="14"/>
      <c r="AU392" s="16"/>
      <c r="AV392" s="16"/>
      <c r="AW392" s="16"/>
    </row>
    <row r="393" spans="2:50" x14ac:dyDescent="0.25">
      <c r="N393" s="1"/>
      <c r="AN393" s="5" t="s">
        <v>360</v>
      </c>
      <c r="AS393" s="14"/>
      <c r="AT393" s="14"/>
    </row>
    <row r="394" spans="2:50" x14ac:dyDescent="0.25">
      <c r="AN394" s="5" t="s">
        <v>361</v>
      </c>
      <c r="AS394" s="14"/>
      <c r="AT394" s="14"/>
    </row>
    <row r="395" spans="2:50" x14ac:dyDescent="0.25">
      <c r="AN395" s="5" t="s">
        <v>362</v>
      </c>
      <c r="AS395" s="14"/>
      <c r="AT395" s="14"/>
    </row>
    <row r="396" spans="2:50" x14ac:dyDescent="0.25">
      <c r="AN396" s="5" t="s">
        <v>363</v>
      </c>
      <c r="AR396" s="16"/>
      <c r="AS396" s="14"/>
      <c r="AT396" s="14"/>
      <c r="AU396" s="16"/>
      <c r="AV396" s="16"/>
      <c r="AW396" s="16"/>
      <c r="AX396" s="15"/>
    </row>
    <row r="397" spans="2:50" x14ac:dyDescent="0.25">
      <c r="AN397" s="5" t="s">
        <v>364</v>
      </c>
      <c r="AR397" s="16"/>
      <c r="AS397" s="14"/>
      <c r="AT397" s="14"/>
      <c r="AU397" s="16"/>
      <c r="AV397" s="16"/>
      <c r="AW397" s="16"/>
      <c r="AX397" s="15"/>
    </row>
    <row r="398" spans="2:50" x14ac:dyDescent="0.25">
      <c r="AN398" s="5" t="s">
        <v>365</v>
      </c>
    </row>
    <row r="399" spans="2:50" x14ac:dyDescent="0.25">
      <c r="AN399" s="5" t="s">
        <v>366</v>
      </c>
      <c r="AS399" s="14"/>
      <c r="AT399" s="14"/>
    </row>
    <row r="400" spans="2:50" x14ac:dyDescent="0.25">
      <c r="AN400" s="5" t="s">
        <v>367</v>
      </c>
      <c r="AR400" s="4"/>
      <c r="AS400" s="14"/>
      <c r="AT400" s="14"/>
      <c r="AU400" s="4"/>
      <c r="AV400" s="4"/>
      <c r="AW400" s="4"/>
      <c r="AX400" s="5"/>
    </row>
    <row r="401" spans="40:50" x14ac:dyDescent="0.25">
      <c r="AN401" s="5" t="s">
        <v>370</v>
      </c>
      <c r="AR401" s="16"/>
      <c r="AS401" s="14"/>
      <c r="AT401" s="14"/>
      <c r="AU401" s="16"/>
      <c r="AV401" s="16"/>
      <c r="AW401" s="16"/>
      <c r="AX401" s="15"/>
    </row>
    <row r="406" spans="40:50" x14ac:dyDescent="0.25">
      <c r="AS406" s="14"/>
      <c r="AT406" s="14"/>
    </row>
    <row r="407" spans="40:50" x14ac:dyDescent="0.25">
      <c r="AS407" s="14"/>
      <c r="AT407" s="14"/>
    </row>
    <row r="408" spans="40:50" x14ac:dyDescent="0.25">
      <c r="AS408" s="14"/>
      <c r="AT408" s="14"/>
    </row>
    <row r="410" spans="40:50" x14ac:dyDescent="0.25">
      <c r="AS410" s="14"/>
      <c r="AT410" s="14"/>
    </row>
    <row r="411" spans="40:50" x14ac:dyDescent="0.25">
      <c r="AS411" s="14"/>
      <c r="AT411" s="14"/>
    </row>
    <row r="412" spans="40:50" x14ac:dyDescent="0.25">
      <c r="AS412" s="14"/>
      <c r="AT412" s="14"/>
    </row>
    <row r="413" spans="40:50" x14ac:dyDescent="0.25">
      <c r="AS413" s="14"/>
      <c r="AT413" s="14"/>
    </row>
    <row r="414" spans="40:50" x14ac:dyDescent="0.25">
      <c r="AS414" s="14"/>
      <c r="AT414" s="14"/>
    </row>
    <row r="415" spans="40:50" x14ac:dyDescent="0.25">
      <c r="AS415" s="14"/>
      <c r="AT415" s="14"/>
    </row>
    <row r="416" spans="40:50" x14ac:dyDescent="0.25">
      <c r="AS416" s="8"/>
      <c r="AT416" s="8"/>
    </row>
    <row r="418" spans="45:46" x14ac:dyDescent="0.25">
      <c r="AS418" s="14"/>
      <c r="AT418" s="14"/>
    </row>
    <row r="419" spans="45:46" x14ac:dyDescent="0.25">
      <c r="AS419" s="14"/>
      <c r="AT419" s="14"/>
    </row>
    <row r="420" spans="45:46" x14ac:dyDescent="0.25">
      <c r="AS420" s="8"/>
      <c r="AT420" s="8"/>
    </row>
    <row r="421" spans="45:46" x14ac:dyDescent="0.25">
      <c r="AS421" s="8"/>
      <c r="AT421" s="8"/>
    </row>
    <row r="422" spans="45:46" x14ac:dyDescent="0.25">
      <c r="AS422" s="14"/>
      <c r="AT422" s="14"/>
    </row>
    <row r="423" spans="45:46" x14ac:dyDescent="0.25">
      <c r="AS423" s="14"/>
      <c r="AT423" s="14"/>
    </row>
    <row r="424" spans="45:46" x14ac:dyDescent="0.25">
      <c r="AS424" s="14"/>
      <c r="AT424" s="14"/>
    </row>
    <row r="425" spans="45:46" x14ac:dyDescent="0.25">
      <c r="AS425" s="14"/>
      <c r="AT425" s="14"/>
    </row>
    <row r="427" spans="45:46" x14ac:dyDescent="0.25">
      <c r="AS427" s="14"/>
      <c r="AT427" s="14"/>
    </row>
    <row r="428" spans="45:46" x14ac:dyDescent="0.25">
      <c r="AS428" s="14"/>
      <c r="AT428" s="14"/>
    </row>
    <row r="429" spans="45:46" x14ac:dyDescent="0.25">
      <c r="AS429" s="14"/>
      <c r="AT429" s="14"/>
    </row>
    <row r="430" spans="45:46" x14ac:dyDescent="0.25">
      <c r="AS430" s="14"/>
      <c r="AT430" s="14"/>
    </row>
  </sheetData>
  <sheetProtection algorithmName="SHA-512" hashValue="+NsCjyh9VjSlzzGVePKkN5q6ic3IjqqaiadCWQJGrbuc9sAAqQQTG9/w/K28Gd/bdWROTrm1fLVFLsp41nJ8EA==" saltValue="XUDLaTB9G67F2HrG0TprgA==" spinCount="100000" sheet="1" objects="1" scenarios="1"/>
  <sortState ref="A2:AM356">
    <sortCondition ref="A2:A35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4E7AA-E9AB-4DE0-A102-B8A425620A80}">
  <dimension ref="A1:F15"/>
  <sheetViews>
    <sheetView workbookViewId="0">
      <selection activeCell="D22" sqref="D22"/>
    </sheetView>
  </sheetViews>
  <sheetFormatPr defaultRowHeight="15" x14ac:dyDescent="0.25"/>
  <cols>
    <col min="1" max="1" width="44" bestFit="1" customWidth="1"/>
    <col min="2" max="2" width="21.42578125" bestFit="1" customWidth="1"/>
    <col min="3" max="3" width="35.7109375" bestFit="1" customWidth="1"/>
    <col min="4" max="4" width="27.140625" bestFit="1" customWidth="1"/>
    <col min="5" max="5" width="21.140625" bestFit="1" customWidth="1"/>
    <col min="6" max="6" width="12.5703125" bestFit="1" customWidth="1"/>
  </cols>
  <sheetData>
    <row r="1" spans="1:6" x14ac:dyDescent="0.25">
      <c r="A1" s="20" t="s">
        <v>449</v>
      </c>
    </row>
    <row r="2" spans="1:6" x14ac:dyDescent="0.25">
      <c r="A2" s="20" t="s">
        <v>383</v>
      </c>
      <c r="B2" s="20" t="s">
        <v>381</v>
      </c>
      <c r="C2" s="20" t="s">
        <v>382</v>
      </c>
      <c r="D2" s="20" t="s">
        <v>438</v>
      </c>
      <c r="E2" s="20" t="s">
        <v>439</v>
      </c>
      <c r="F2" s="20" t="s">
        <v>440</v>
      </c>
    </row>
    <row r="3" spans="1:6" x14ac:dyDescent="0.25">
      <c r="A3" s="1" t="s">
        <v>441</v>
      </c>
      <c r="B3" s="32">
        <f>'Bijlage F'!Q361</f>
        <v>1.9718309859154931E-2</v>
      </c>
      <c r="C3" s="32">
        <f>'Bijlage F'!Q362</f>
        <v>0.25</v>
      </c>
      <c r="D3" s="19">
        <f>C3/B3</f>
        <v>12.678571428571427</v>
      </c>
      <c r="E3" s="32">
        <f>'Bijlage F'!Q363</f>
        <v>1.4409221902017291E-2</v>
      </c>
      <c r="F3" s="19">
        <f>E3/B3</f>
        <v>0.73075339645944826</v>
      </c>
    </row>
    <row r="4" spans="1:6" x14ac:dyDescent="0.25">
      <c r="A4" s="1" t="s">
        <v>384</v>
      </c>
      <c r="B4" s="32">
        <f>'Bijlage F'!S361</f>
        <v>1.4084507042253521E-2</v>
      </c>
      <c r="C4" s="32">
        <f>'Bijlage F'!S362</f>
        <v>0.375</v>
      </c>
      <c r="D4" s="19">
        <f t="shared" ref="D4:D15" si="0">C4/B4</f>
        <v>26.625</v>
      </c>
      <c r="E4" s="32">
        <f>'Bijlage F'!S363</f>
        <v>5.763688760806916E-3</v>
      </c>
      <c r="F4" s="19">
        <f t="shared" ref="F4:F15" si="1">E4/B4</f>
        <v>0.40922190201729103</v>
      </c>
    </row>
    <row r="5" spans="1:6" x14ac:dyDescent="0.25">
      <c r="A5" s="1" t="s">
        <v>385</v>
      </c>
      <c r="B5" s="32">
        <f>'Bijlage F'!U361</f>
        <v>8.4507042253521118E-3</v>
      </c>
      <c r="C5" s="32">
        <f>'Bijlage F'!U362</f>
        <v>0.25</v>
      </c>
      <c r="D5" s="19">
        <f t="shared" si="0"/>
        <v>29.583333333333336</v>
      </c>
      <c r="E5" s="32">
        <f>'Bijlage F'!U363</f>
        <v>2.881844380403458E-3</v>
      </c>
      <c r="F5" s="19">
        <f t="shared" si="1"/>
        <v>0.34101825168107591</v>
      </c>
    </row>
    <row r="6" spans="1:6" x14ac:dyDescent="0.25">
      <c r="A6" s="1" t="s">
        <v>442</v>
      </c>
      <c r="B6" s="32">
        <f>'Bijlage F'!W361</f>
        <v>2.8169014084507044E-3</v>
      </c>
      <c r="C6" s="32">
        <f>'Bijlage F'!W362</f>
        <v>0.125</v>
      </c>
      <c r="D6" s="19">
        <f t="shared" si="0"/>
        <v>44.375</v>
      </c>
      <c r="E6" s="32">
        <f>'Bijlage F'!W363</f>
        <v>0</v>
      </c>
      <c r="F6" s="19">
        <f t="shared" si="1"/>
        <v>0</v>
      </c>
    </row>
    <row r="7" spans="1:6" x14ac:dyDescent="0.25">
      <c r="A7" s="1" t="s">
        <v>386</v>
      </c>
      <c r="B7" s="32">
        <f>'Bijlage F'!AB361</f>
        <v>0.81126760563380285</v>
      </c>
      <c r="C7" s="32">
        <f>'Bijlage F'!AB362</f>
        <v>1</v>
      </c>
      <c r="D7" s="19">
        <f t="shared" si="0"/>
        <v>1.2326388888888888</v>
      </c>
      <c r="E7" s="32">
        <f>'Bijlage F'!AB363</f>
        <v>0.80691642651296835</v>
      </c>
      <c r="F7" s="19">
        <f t="shared" si="1"/>
        <v>0.99463656740313799</v>
      </c>
    </row>
    <row r="8" spans="1:6" x14ac:dyDescent="0.25">
      <c r="A8" s="1" t="s">
        <v>387</v>
      </c>
      <c r="B8" s="32">
        <f>'Bijlage F'!AE361</f>
        <v>1.6901408450704224E-2</v>
      </c>
      <c r="C8" s="32">
        <f>'Bijlage F'!AE362</f>
        <v>0.5</v>
      </c>
      <c r="D8" s="19">
        <f t="shared" si="0"/>
        <v>29.583333333333336</v>
      </c>
      <c r="E8" s="32">
        <f>'Bijlage F'!AE363</f>
        <v>5.763688760806916E-3</v>
      </c>
      <c r="F8" s="19">
        <f t="shared" si="1"/>
        <v>0.34101825168107591</v>
      </c>
    </row>
    <row r="9" spans="1:6" x14ac:dyDescent="0.25">
      <c r="A9" s="1" t="s">
        <v>388</v>
      </c>
      <c r="B9" s="32">
        <f>'Bijlage F'!AF361</f>
        <v>0.3126760563380282</v>
      </c>
      <c r="C9" s="32">
        <f>'Bijlage F'!AF362</f>
        <v>0.5</v>
      </c>
      <c r="D9" s="19">
        <f t="shared" si="0"/>
        <v>1.599099099099099</v>
      </c>
      <c r="E9" s="32">
        <f>'Bijlage F'!AF363</f>
        <v>0.30835734870317005</v>
      </c>
      <c r="F9" s="19">
        <f t="shared" si="1"/>
        <v>0.98618791702365194</v>
      </c>
    </row>
    <row r="10" spans="1:6" x14ac:dyDescent="0.25">
      <c r="A10" s="1" t="s">
        <v>389</v>
      </c>
      <c r="B10" s="32">
        <f>'Bijlage F'!AG361</f>
        <v>0.16056338028169015</v>
      </c>
      <c r="C10" s="32">
        <f>'Bijlage F'!AG362</f>
        <v>0.375</v>
      </c>
      <c r="D10" s="19">
        <f t="shared" si="0"/>
        <v>2.3355263157894735</v>
      </c>
      <c r="E10" s="32">
        <f>'Bijlage F'!AG363</f>
        <v>0.15561959654178675</v>
      </c>
      <c r="F10" s="19">
        <f t="shared" si="1"/>
        <v>0.96920976793568936</v>
      </c>
    </row>
    <row r="11" spans="1:6" x14ac:dyDescent="0.25">
      <c r="A11" s="1" t="s">
        <v>443</v>
      </c>
      <c r="B11" s="32">
        <f>'Bijlage F'!AH361</f>
        <v>0.11267605633802817</v>
      </c>
      <c r="C11" s="32">
        <f>'Bijlage F'!AH362</f>
        <v>0.375</v>
      </c>
      <c r="D11" s="19">
        <f t="shared" si="0"/>
        <v>3.328125</v>
      </c>
      <c r="E11" s="32">
        <f>'Bijlage F'!AH363</f>
        <v>0.10662824207492795</v>
      </c>
      <c r="F11" s="19">
        <f t="shared" si="1"/>
        <v>0.94632564841498557</v>
      </c>
    </row>
    <row r="12" spans="1:6" x14ac:dyDescent="0.25">
      <c r="A12" s="1" t="s">
        <v>390</v>
      </c>
      <c r="B12" s="32">
        <f>'Bijlage F'!AI361</f>
        <v>7.8873239436619724E-2</v>
      </c>
      <c r="C12" s="32">
        <f>'Bijlage F'!AI362</f>
        <v>0.25</v>
      </c>
      <c r="D12" s="19">
        <f t="shared" si="0"/>
        <v>3.1696428571428568</v>
      </c>
      <c r="E12" s="32">
        <f>'Bijlage F'!AI363</f>
        <v>7.492795389048991E-2</v>
      </c>
      <c r="F12" s="19">
        <f t="shared" si="1"/>
        <v>0.9499794153972827</v>
      </c>
    </row>
    <row r="13" spans="1:6" x14ac:dyDescent="0.25">
      <c r="A13" s="1" t="s">
        <v>445</v>
      </c>
      <c r="B13" s="32">
        <f>'Bijlage F'!AJ361</f>
        <v>6.4788732394366194E-2</v>
      </c>
      <c r="C13" s="32">
        <f>'Bijlage F'!AJ362</f>
        <v>0.125</v>
      </c>
      <c r="D13" s="19">
        <f t="shared" si="0"/>
        <v>1.9293478260869565</v>
      </c>
      <c r="E13" s="32">
        <f>'Bijlage F'!AJ363</f>
        <v>6.3400576368876083E-2</v>
      </c>
      <c r="F13" s="19">
        <f t="shared" si="1"/>
        <v>0.9785741135196091</v>
      </c>
    </row>
    <row r="14" spans="1:6" x14ac:dyDescent="0.25">
      <c r="A14" s="1" t="s">
        <v>446</v>
      </c>
      <c r="B14" s="32">
        <f>'Bijlage F'!AK361</f>
        <v>0.11267605633802817</v>
      </c>
      <c r="C14" s="32">
        <f>'Bijlage F'!AK362</f>
        <v>0.5</v>
      </c>
      <c r="D14" s="19">
        <f t="shared" si="0"/>
        <v>4.4375</v>
      </c>
      <c r="E14" s="32">
        <f>'Bijlage F'!AK363</f>
        <v>0.1037463976945245</v>
      </c>
      <c r="F14" s="19">
        <f t="shared" si="1"/>
        <v>0.92074927953890484</v>
      </c>
    </row>
    <row r="15" spans="1:6" x14ac:dyDescent="0.25">
      <c r="A15" s="1" t="s">
        <v>444</v>
      </c>
      <c r="B15" s="32">
        <f>'Bijlage F'!AL361</f>
        <v>0.21408450704225351</v>
      </c>
      <c r="C15" s="32">
        <f>'Bijlage F'!AL362</f>
        <v>0.125</v>
      </c>
      <c r="D15" s="19">
        <f t="shared" si="0"/>
        <v>0.58388157894736847</v>
      </c>
      <c r="E15" s="32">
        <f>'Bijlage F'!AL363</f>
        <v>0.21613832853025935</v>
      </c>
      <c r="F15" s="19">
        <f t="shared" si="1"/>
        <v>1.009593508266343</v>
      </c>
    </row>
  </sheetData>
  <sheetProtection algorithmName="SHA-512" hashValue="u6fDaNPcpAX3kXj/MK3EnN/ifuZuBe1+ZmfSWFTn73cpu05j8u4vOi/RM7UCjelsR7cfFpZXdlj6QvFO5BxbUQ==" saltValue="0xieDnO3cxXCSDHjfpwwS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FABD-6EBB-41D0-AB43-D56DE55FD44F}">
  <dimension ref="A1:AJ390"/>
  <sheetViews>
    <sheetView workbookViewId="0">
      <selection activeCell="B2" sqref="B2"/>
    </sheetView>
  </sheetViews>
  <sheetFormatPr defaultRowHeight="15" x14ac:dyDescent="0.25"/>
  <cols>
    <col min="1" max="1" width="36.42578125" bestFit="1" customWidth="1"/>
    <col min="2" max="2" width="17.7109375" bestFit="1" customWidth="1"/>
  </cols>
  <sheetData>
    <row r="1" spans="1:36" x14ac:dyDescent="0.25">
      <c r="A1" s="55" t="s">
        <v>448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  <c r="N1" s="22"/>
      <c r="O1" s="22"/>
      <c r="P1" s="24"/>
      <c r="Q1" s="22"/>
      <c r="R1" s="22"/>
      <c r="S1" s="22"/>
      <c r="T1" s="22"/>
      <c r="U1" s="25"/>
      <c r="V1" s="25"/>
      <c r="W1" s="25"/>
      <c r="X1" s="26"/>
      <c r="Y1" s="22"/>
      <c r="Z1" s="25"/>
      <c r="AA1" s="25"/>
      <c r="AB1" s="22"/>
      <c r="AC1" s="22"/>
      <c r="AD1" s="22"/>
      <c r="AE1" s="22"/>
      <c r="AF1" s="22"/>
      <c r="AG1" s="22"/>
      <c r="AH1" s="22"/>
      <c r="AI1" s="22"/>
      <c r="AJ1" s="29"/>
    </row>
    <row r="2" spans="1:36" x14ac:dyDescent="0.25">
      <c r="A2" s="13" t="s">
        <v>395</v>
      </c>
      <c r="B2" s="54" t="s">
        <v>405</v>
      </c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3"/>
      <c r="O2" s="13"/>
      <c r="P2" s="10"/>
      <c r="Q2" s="5"/>
      <c r="R2" s="5"/>
      <c r="S2" s="5"/>
      <c r="T2" s="5"/>
      <c r="U2" s="5"/>
      <c r="V2" s="5"/>
      <c r="W2" s="5"/>
      <c r="X2" s="10"/>
      <c r="Y2" s="5"/>
      <c r="Z2" s="10"/>
      <c r="AA2" s="10"/>
      <c r="AB2" s="5"/>
      <c r="AC2" s="5"/>
      <c r="AD2" s="5"/>
      <c r="AE2" s="5"/>
      <c r="AF2" s="5"/>
      <c r="AG2" s="5"/>
      <c r="AH2" s="5"/>
      <c r="AI2" s="5"/>
      <c r="AJ2" s="11"/>
    </row>
    <row r="3" spans="1:36" x14ac:dyDescent="0.25">
      <c r="A3" s="13" t="s">
        <v>396</v>
      </c>
      <c r="B3" s="14">
        <f>'Bijlage F'!AM358</f>
        <v>0</v>
      </c>
      <c r="C3" s="13"/>
      <c r="D3" s="13"/>
      <c r="E3" s="13"/>
      <c r="F3" s="13"/>
      <c r="G3" s="13"/>
      <c r="H3" s="13"/>
      <c r="I3" s="13"/>
      <c r="J3" s="13"/>
      <c r="K3" s="13"/>
      <c r="L3" s="14"/>
      <c r="M3" s="14"/>
      <c r="N3" s="13"/>
      <c r="O3" s="13"/>
      <c r="P3" s="10"/>
      <c r="Q3" s="5"/>
      <c r="R3" s="5"/>
      <c r="S3" s="5"/>
      <c r="T3" s="5"/>
      <c r="U3" s="5"/>
      <c r="V3" s="5"/>
      <c r="W3" s="5"/>
      <c r="X3" s="10"/>
      <c r="Y3" s="5"/>
      <c r="Z3" s="10"/>
      <c r="AA3" s="10"/>
      <c r="AB3" s="5"/>
      <c r="AC3" s="5"/>
      <c r="AD3" s="5"/>
      <c r="AE3" s="5"/>
      <c r="AF3" s="5"/>
      <c r="AG3" s="5"/>
      <c r="AH3" s="5"/>
      <c r="AI3" s="5"/>
      <c r="AJ3" s="11"/>
    </row>
    <row r="4" spans="1:36" x14ac:dyDescent="0.25">
      <c r="A4" s="13" t="s">
        <v>397</v>
      </c>
      <c r="B4" s="14">
        <f>'Bijlage F'!AM359</f>
        <v>0</v>
      </c>
      <c r="C4" s="13"/>
      <c r="D4" s="13"/>
      <c r="E4" s="13"/>
      <c r="F4" s="13"/>
      <c r="G4" s="13"/>
      <c r="H4" s="13"/>
      <c r="I4" s="13"/>
      <c r="J4" s="13"/>
      <c r="K4" s="13"/>
      <c r="L4" s="14"/>
      <c r="M4" s="14"/>
      <c r="N4" s="13"/>
      <c r="O4" s="13"/>
      <c r="P4" s="10"/>
      <c r="Q4" s="5"/>
      <c r="R4" s="5"/>
      <c r="S4" s="5"/>
      <c r="T4" s="5"/>
      <c r="U4" s="5"/>
      <c r="V4" s="5"/>
      <c r="W4" s="5"/>
      <c r="X4" s="10"/>
      <c r="Y4" s="5"/>
      <c r="Z4" s="10"/>
      <c r="AA4" s="10"/>
      <c r="AB4" s="5"/>
      <c r="AC4" s="5"/>
      <c r="AD4" s="5"/>
      <c r="AE4" s="5"/>
      <c r="AF4" s="5"/>
      <c r="AG4" s="5"/>
      <c r="AH4" s="5"/>
      <c r="AI4" s="5"/>
      <c r="AJ4" s="11"/>
    </row>
    <row r="5" spans="1:36" x14ac:dyDescent="0.25">
      <c r="A5" s="13" t="s">
        <v>398</v>
      </c>
      <c r="B5" s="14">
        <f>'Bijlage F'!AM360</f>
        <v>0</v>
      </c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N5" s="13"/>
      <c r="O5" s="13"/>
      <c r="P5" s="10"/>
      <c r="Q5" s="5"/>
      <c r="R5" s="5"/>
      <c r="S5" s="5"/>
      <c r="T5" s="5"/>
      <c r="U5" s="5"/>
      <c r="V5" s="5"/>
      <c r="W5" s="5"/>
      <c r="X5" s="10"/>
      <c r="Y5" s="5"/>
      <c r="Z5" s="10"/>
      <c r="AA5" s="10"/>
      <c r="AB5" s="5"/>
      <c r="AC5" s="5"/>
      <c r="AD5" s="5"/>
      <c r="AE5" s="5"/>
      <c r="AF5" s="5"/>
      <c r="AG5" s="5"/>
      <c r="AH5" s="5"/>
      <c r="AI5" s="5"/>
      <c r="AJ5" s="11"/>
    </row>
    <row r="6" spans="1:36" x14ac:dyDescent="0.25">
      <c r="A6" s="13" t="s">
        <v>399</v>
      </c>
      <c r="B6" s="14">
        <f>'Bijlage F'!AM361</f>
        <v>4</v>
      </c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3"/>
      <c r="O6" s="13"/>
      <c r="P6" s="10"/>
      <c r="Q6" s="5"/>
      <c r="R6" s="5"/>
      <c r="S6" s="5"/>
      <c r="T6" s="5"/>
      <c r="U6" s="5"/>
      <c r="V6" s="5"/>
      <c r="W6" s="5"/>
      <c r="X6" s="10"/>
      <c r="Y6" s="5"/>
      <c r="Z6" s="10"/>
      <c r="AA6" s="10"/>
      <c r="AB6" s="5"/>
      <c r="AC6" s="5"/>
      <c r="AD6" s="5"/>
      <c r="AE6" s="5"/>
      <c r="AF6" s="5"/>
      <c r="AG6" s="5"/>
      <c r="AH6" s="5"/>
      <c r="AI6" s="5"/>
      <c r="AJ6" s="11"/>
    </row>
    <row r="7" spans="1:36" x14ac:dyDescent="0.25">
      <c r="A7" s="13" t="s">
        <v>400</v>
      </c>
      <c r="B7" s="14">
        <f>'Bijlage F'!AM362</f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14"/>
      <c r="N7" s="13"/>
      <c r="O7" s="13"/>
      <c r="P7" s="10"/>
      <c r="Q7" s="5"/>
      <c r="R7" s="5"/>
      <c r="S7" s="5"/>
      <c r="T7" s="5"/>
      <c r="U7" s="5"/>
      <c r="V7" s="5"/>
      <c r="W7" s="5"/>
      <c r="X7" s="10"/>
      <c r="Y7" s="5"/>
      <c r="Z7" s="10"/>
      <c r="AA7" s="10"/>
      <c r="AB7" s="5"/>
      <c r="AC7" s="5"/>
      <c r="AD7" s="5"/>
      <c r="AE7" s="5"/>
      <c r="AF7" s="5"/>
      <c r="AG7" s="5"/>
      <c r="AH7" s="5"/>
      <c r="AI7" s="5"/>
      <c r="AJ7" s="11"/>
    </row>
    <row r="8" spans="1:36" x14ac:dyDescent="0.25">
      <c r="A8" s="13" t="s">
        <v>447</v>
      </c>
      <c r="B8" s="14">
        <f>'Bijlage F'!AM363</f>
        <v>22</v>
      </c>
      <c r="C8" s="13"/>
      <c r="D8" s="13"/>
      <c r="E8" s="13"/>
      <c r="F8" s="13"/>
      <c r="G8" s="13"/>
      <c r="H8" s="13"/>
      <c r="I8" s="13"/>
      <c r="J8" s="13"/>
      <c r="K8" s="13"/>
      <c r="L8" s="14"/>
      <c r="M8" s="14"/>
      <c r="N8" s="13"/>
      <c r="O8" s="13"/>
      <c r="P8" s="10"/>
      <c r="Q8" s="5"/>
      <c r="R8" s="5"/>
      <c r="S8" s="5"/>
      <c r="T8" s="5"/>
      <c r="U8" s="5"/>
      <c r="V8" s="5"/>
      <c r="W8" s="5"/>
      <c r="X8" s="10"/>
      <c r="Y8" s="5"/>
      <c r="Z8" s="10"/>
      <c r="AA8" s="10"/>
      <c r="AB8" s="5"/>
      <c r="AC8" s="5"/>
      <c r="AD8" s="5"/>
      <c r="AE8" s="5"/>
      <c r="AF8" s="5"/>
      <c r="AG8" s="5"/>
      <c r="AH8" s="5"/>
      <c r="AI8" s="5"/>
      <c r="AJ8" s="11"/>
    </row>
    <row r="9" spans="1:36" x14ac:dyDescent="0.25">
      <c r="A9" s="13" t="s">
        <v>401</v>
      </c>
      <c r="B9" s="14">
        <f>'Bijlage F'!AM364</f>
        <v>83</v>
      </c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3"/>
      <c r="O9" s="13"/>
      <c r="P9" s="10"/>
      <c r="Q9" s="5"/>
      <c r="R9" s="5"/>
      <c r="S9" s="5"/>
      <c r="T9" s="5"/>
      <c r="U9" s="5"/>
      <c r="V9" s="5"/>
      <c r="W9" s="5"/>
      <c r="X9" s="10"/>
      <c r="Y9" s="5"/>
      <c r="Z9" s="10"/>
      <c r="AA9" s="10"/>
      <c r="AB9" s="5"/>
      <c r="AC9" s="5"/>
      <c r="AD9" s="5"/>
      <c r="AE9" s="5"/>
      <c r="AF9" s="5"/>
      <c r="AG9" s="5"/>
      <c r="AH9" s="5"/>
      <c r="AI9" s="5"/>
      <c r="AJ9" s="11"/>
    </row>
    <row r="10" spans="1:36" x14ac:dyDescent="0.25">
      <c r="A10" s="13" t="s">
        <v>402</v>
      </c>
      <c r="B10" s="14">
        <f>'Bijlage F'!AM365</f>
        <v>132</v>
      </c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14"/>
      <c r="N10" s="13"/>
      <c r="O10" s="13"/>
      <c r="P10" s="10"/>
      <c r="Q10" s="5"/>
      <c r="R10" s="5"/>
      <c r="S10" s="5"/>
      <c r="T10" s="5"/>
      <c r="U10" s="5"/>
      <c r="V10" s="5"/>
      <c r="W10" s="5"/>
      <c r="X10" s="10"/>
      <c r="Y10" s="5"/>
      <c r="Z10" s="10"/>
      <c r="AA10" s="10"/>
      <c r="AB10" s="5"/>
      <c r="AC10" s="5"/>
      <c r="AD10" s="5"/>
      <c r="AE10" s="5"/>
      <c r="AF10" s="5"/>
      <c r="AG10" s="5"/>
      <c r="AH10" s="5"/>
      <c r="AI10" s="5"/>
      <c r="AJ10" s="11"/>
    </row>
    <row r="11" spans="1:36" x14ac:dyDescent="0.25">
      <c r="A11" s="13" t="s">
        <v>403</v>
      </c>
      <c r="B11" s="14">
        <f>'Bijlage F'!AM366</f>
        <v>94</v>
      </c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4"/>
      <c r="N11" s="13"/>
      <c r="O11" s="13"/>
      <c r="P11" s="10"/>
      <c r="Q11" s="5"/>
      <c r="R11" s="5"/>
      <c r="S11" s="5"/>
      <c r="T11" s="5"/>
      <c r="U11" s="5"/>
      <c r="V11" s="5"/>
      <c r="W11" s="5"/>
      <c r="X11" s="10"/>
      <c r="Y11" s="5"/>
      <c r="Z11" s="10"/>
      <c r="AA11" s="10"/>
      <c r="AB11" s="5"/>
      <c r="AC11" s="5"/>
      <c r="AD11" s="5"/>
      <c r="AE11" s="5"/>
      <c r="AF11" s="5"/>
      <c r="AG11" s="5"/>
      <c r="AH11" s="5"/>
      <c r="AI11" s="5"/>
      <c r="AJ11" s="11"/>
    </row>
    <row r="12" spans="1:36" x14ac:dyDescent="0.25">
      <c r="A12" s="13" t="s">
        <v>404</v>
      </c>
      <c r="B12" s="14">
        <f>'Bijlage F'!AM367</f>
        <v>16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3"/>
      <c r="O12" s="13"/>
      <c r="P12" s="17"/>
      <c r="Q12" s="15"/>
      <c r="R12" s="15"/>
      <c r="S12" s="15"/>
      <c r="T12" s="15"/>
      <c r="U12" s="15"/>
      <c r="V12" s="15"/>
      <c r="W12" s="15"/>
      <c r="X12" s="17"/>
      <c r="Y12" s="15"/>
      <c r="Z12" s="17"/>
      <c r="AA12" s="17"/>
      <c r="AB12" s="15"/>
      <c r="AC12" s="15"/>
      <c r="AD12" s="15"/>
      <c r="AE12" s="15"/>
      <c r="AF12" s="15"/>
      <c r="AG12" s="15"/>
      <c r="AH12" s="15"/>
      <c r="AI12" s="15"/>
      <c r="AJ12" s="11"/>
    </row>
    <row r="13" spans="1:36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14"/>
      <c r="N13" s="13"/>
      <c r="O13" s="13"/>
      <c r="P13" s="17"/>
      <c r="Q13" s="15"/>
      <c r="R13" s="15"/>
      <c r="S13" s="15"/>
      <c r="T13" s="15"/>
      <c r="U13" s="15"/>
      <c r="V13" s="15"/>
      <c r="W13" s="15"/>
      <c r="X13" s="17"/>
      <c r="Y13" s="15"/>
      <c r="Z13" s="17"/>
      <c r="AA13" s="17"/>
      <c r="AB13" s="15"/>
      <c r="AC13" s="15"/>
      <c r="AD13" s="15"/>
      <c r="AE13" s="15"/>
      <c r="AF13" s="15"/>
      <c r="AG13" s="15"/>
      <c r="AH13" s="15"/>
      <c r="AI13" s="15"/>
      <c r="AJ13" s="11"/>
    </row>
    <row r="14" spans="1:36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4"/>
      <c r="N14" s="13"/>
      <c r="O14" s="13"/>
      <c r="P14" s="17"/>
      <c r="Q14" s="15"/>
      <c r="R14" s="15"/>
      <c r="S14" s="15"/>
      <c r="T14" s="15"/>
      <c r="U14" s="15"/>
      <c r="V14" s="15"/>
      <c r="W14" s="15"/>
      <c r="X14" s="17"/>
      <c r="Y14" s="15"/>
      <c r="Z14" s="17"/>
      <c r="AA14" s="17"/>
      <c r="AB14" s="15"/>
      <c r="AC14" s="15"/>
      <c r="AD14" s="15"/>
      <c r="AE14" s="15"/>
      <c r="AF14" s="15"/>
      <c r="AG14" s="15"/>
      <c r="AH14" s="15"/>
      <c r="AI14" s="15"/>
      <c r="AJ14" s="11"/>
    </row>
    <row r="15" spans="1:3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3"/>
      <c r="O15" s="13"/>
      <c r="P15" s="17"/>
      <c r="Q15" s="15"/>
      <c r="R15" s="15"/>
      <c r="S15" s="15"/>
      <c r="T15" s="15"/>
      <c r="U15" s="15"/>
      <c r="V15" s="15"/>
      <c r="W15" s="15"/>
      <c r="X15" s="17"/>
      <c r="Y15" s="15"/>
      <c r="Z15" s="17"/>
      <c r="AA15" s="17"/>
      <c r="AB15" s="15"/>
      <c r="AC15" s="15"/>
      <c r="AD15" s="15"/>
      <c r="AE15" s="15"/>
      <c r="AF15" s="15"/>
      <c r="AG15" s="15"/>
      <c r="AH15" s="15"/>
      <c r="AI15" s="15"/>
      <c r="AJ15" s="11"/>
    </row>
    <row r="16" spans="1:3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4"/>
      <c r="N16" s="13"/>
      <c r="O16" s="13"/>
      <c r="P16" s="17"/>
      <c r="Q16" s="15"/>
      <c r="R16" s="15"/>
      <c r="S16" s="15"/>
      <c r="T16" s="15"/>
      <c r="U16" s="15"/>
      <c r="V16" s="15"/>
      <c r="W16" s="15"/>
      <c r="X16" s="17"/>
      <c r="Y16" s="15"/>
      <c r="Z16" s="17"/>
      <c r="AA16" s="17"/>
      <c r="AB16" s="15"/>
      <c r="AC16" s="15"/>
      <c r="AD16" s="15"/>
      <c r="AE16" s="15"/>
      <c r="AF16" s="15"/>
      <c r="AG16" s="15"/>
      <c r="AH16" s="15"/>
      <c r="AI16" s="15"/>
      <c r="AJ16" s="11"/>
    </row>
    <row r="17" spans="1:3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3"/>
      <c r="O17" s="13"/>
      <c r="P17" s="17"/>
      <c r="Q17" s="15"/>
      <c r="R17" s="15"/>
      <c r="S17" s="15"/>
      <c r="T17" s="15"/>
      <c r="U17" s="15"/>
      <c r="V17" s="15"/>
      <c r="W17" s="15"/>
      <c r="X17" s="17"/>
      <c r="Y17" s="15"/>
      <c r="Z17" s="17"/>
      <c r="AA17" s="17"/>
      <c r="AB17" s="15"/>
      <c r="AC17" s="15"/>
      <c r="AD17" s="15"/>
      <c r="AE17" s="15"/>
      <c r="AF17" s="15"/>
      <c r="AG17" s="15"/>
      <c r="AH17" s="15"/>
      <c r="AI17" s="15"/>
      <c r="AJ17" s="11"/>
    </row>
    <row r="18" spans="1:3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  <c r="N18" s="13"/>
      <c r="O18" s="13"/>
      <c r="P18" s="17"/>
      <c r="Q18" s="15"/>
      <c r="R18" s="15"/>
      <c r="S18" s="15"/>
      <c r="T18" s="15"/>
      <c r="U18" s="15"/>
      <c r="V18" s="15"/>
      <c r="W18" s="15"/>
      <c r="X18" s="17"/>
      <c r="Y18" s="15"/>
      <c r="Z18" s="17"/>
      <c r="AA18" s="17"/>
      <c r="AB18" s="15"/>
      <c r="AC18" s="15"/>
      <c r="AD18" s="15"/>
      <c r="AE18" s="15"/>
      <c r="AF18" s="15"/>
      <c r="AG18" s="15"/>
      <c r="AH18" s="15"/>
      <c r="AI18" s="15"/>
      <c r="AJ18" s="11"/>
    </row>
    <row r="19" spans="1:3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4"/>
      <c r="N19" s="13"/>
      <c r="O19" s="13"/>
      <c r="P19" s="17"/>
      <c r="Q19" s="15"/>
      <c r="R19" s="15"/>
      <c r="S19" s="15"/>
      <c r="T19" s="15"/>
      <c r="U19" s="15"/>
      <c r="V19" s="15"/>
      <c r="W19" s="15"/>
      <c r="X19" s="17"/>
      <c r="Y19" s="15"/>
      <c r="Z19" s="17"/>
      <c r="AA19" s="17"/>
      <c r="AB19" s="15"/>
      <c r="AC19" s="15"/>
      <c r="AD19" s="15"/>
      <c r="AE19" s="15"/>
      <c r="AF19" s="15"/>
      <c r="AG19" s="15"/>
      <c r="AH19" s="15"/>
      <c r="AI19" s="15"/>
      <c r="AJ19" s="11"/>
    </row>
    <row r="20" spans="1:3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4"/>
      <c r="N20" s="13"/>
      <c r="O20" s="13"/>
      <c r="P20" s="17"/>
      <c r="Q20" s="15"/>
      <c r="R20" s="15"/>
      <c r="S20" s="15"/>
      <c r="T20" s="15"/>
      <c r="U20" s="15"/>
      <c r="V20" s="15"/>
      <c r="W20" s="15"/>
      <c r="X20" s="17"/>
      <c r="Y20" s="15"/>
      <c r="Z20" s="17"/>
      <c r="AA20" s="17"/>
      <c r="AB20" s="15"/>
      <c r="AC20" s="15"/>
      <c r="AD20" s="15"/>
      <c r="AE20" s="15"/>
      <c r="AF20" s="15"/>
      <c r="AG20" s="15"/>
      <c r="AH20" s="15"/>
      <c r="AI20" s="15"/>
      <c r="AJ20" s="11"/>
    </row>
    <row r="21" spans="1:3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14"/>
      <c r="N21" s="13"/>
      <c r="O21" s="13"/>
      <c r="P21" s="17"/>
      <c r="Q21" s="15"/>
      <c r="R21" s="15"/>
      <c r="S21" s="15"/>
      <c r="T21" s="15"/>
      <c r="U21" s="15"/>
      <c r="V21" s="15"/>
      <c r="W21" s="15"/>
      <c r="X21" s="17"/>
      <c r="Y21" s="15"/>
      <c r="Z21" s="17"/>
      <c r="AA21" s="17"/>
      <c r="AB21" s="15"/>
      <c r="AC21" s="15"/>
      <c r="AD21" s="15"/>
      <c r="AE21" s="15"/>
      <c r="AF21" s="15"/>
      <c r="AG21" s="15"/>
      <c r="AH21" s="15"/>
      <c r="AI21" s="15"/>
      <c r="AJ21" s="11"/>
    </row>
    <row r="22" spans="1:3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4"/>
      <c r="N22" s="13"/>
      <c r="O22" s="13"/>
      <c r="P22" s="17"/>
      <c r="Q22" s="15"/>
      <c r="R22" s="15"/>
      <c r="S22" s="15"/>
      <c r="T22" s="15"/>
      <c r="U22" s="15"/>
      <c r="V22" s="15"/>
      <c r="W22" s="15"/>
      <c r="X22" s="17"/>
      <c r="Y22" s="15"/>
      <c r="Z22" s="17"/>
      <c r="AA22" s="17"/>
      <c r="AB22" s="15"/>
      <c r="AC22" s="15"/>
      <c r="AD22" s="15"/>
      <c r="AE22" s="15"/>
      <c r="AF22" s="15"/>
      <c r="AG22" s="15"/>
      <c r="AH22" s="15"/>
      <c r="AI22" s="15"/>
      <c r="AJ22" s="11"/>
    </row>
    <row r="23" spans="1:3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4"/>
      <c r="N23" s="13"/>
      <c r="O23" s="13"/>
      <c r="P23" s="17"/>
      <c r="Q23" s="15"/>
      <c r="R23" s="15"/>
      <c r="S23" s="15"/>
      <c r="T23" s="15"/>
      <c r="U23" s="15"/>
      <c r="V23" s="15"/>
      <c r="W23" s="15"/>
      <c r="X23" s="17"/>
      <c r="Y23" s="15"/>
      <c r="Z23" s="17"/>
      <c r="AA23" s="17"/>
      <c r="AB23" s="15"/>
      <c r="AC23" s="15"/>
      <c r="AD23" s="15"/>
      <c r="AE23" s="15"/>
      <c r="AF23" s="15"/>
      <c r="AG23" s="15"/>
      <c r="AH23" s="15"/>
      <c r="AI23" s="15"/>
      <c r="AJ23" s="11"/>
    </row>
    <row r="24" spans="1:3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4"/>
      <c r="N24" s="13"/>
      <c r="O24" s="13"/>
      <c r="P24" s="17"/>
      <c r="Q24" s="15"/>
      <c r="R24" s="15"/>
      <c r="S24" s="15"/>
      <c r="T24" s="15"/>
      <c r="U24" s="15"/>
      <c r="V24" s="15"/>
      <c r="W24" s="15"/>
      <c r="X24" s="17"/>
      <c r="Y24" s="15"/>
      <c r="Z24" s="17"/>
      <c r="AA24" s="17"/>
      <c r="AB24" s="15"/>
      <c r="AC24" s="15"/>
      <c r="AD24" s="15"/>
      <c r="AE24" s="15"/>
      <c r="AF24" s="15"/>
      <c r="AG24" s="15"/>
      <c r="AH24" s="15"/>
      <c r="AI24" s="15"/>
      <c r="AJ24" s="11"/>
    </row>
    <row r="25" spans="1:3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4"/>
      <c r="N25" s="13"/>
      <c r="O25" s="13"/>
      <c r="P25" s="17"/>
      <c r="Q25" s="15"/>
      <c r="R25" s="15"/>
      <c r="S25" s="15"/>
      <c r="T25" s="15"/>
      <c r="U25" s="15"/>
      <c r="V25" s="15"/>
      <c r="W25" s="15"/>
      <c r="X25" s="17"/>
      <c r="Y25" s="15"/>
      <c r="Z25" s="17"/>
      <c r="AA25" s="17"/>
      <c r="AB25" s="15"/>
      <c r="AC25" s="15"/>
      <c r="AD25" s="15"/>
      <c r="AE25" s="15"/>
      <c r="AF25" s="15"/>
      <c r="AG25" s="15"/>
      <c r="AH25" s="15"/>
      <c r="AI25" s="15"/>
      <c r="AJ25" s="11"/>
    </row>
    <row r="26" spans="1:3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4"/>
      <c r="N26" s="13"/>
      <c r="O26" s="13"/>
      <c r="P26" s="17"/>
      <c r="Q26" s="15"/>
      <c r="R26" s="15"/>
      <c r="S26" s="15"/>
      <c r="T26" s="15"/>
      <c r="U26" s="15"/>
      <c r="V26" s="15"/>
      <c r="W26" s="15"/>
      <c r="X26" s="17"/>
      <c r="Y26" s="15"/>
      <c r="Z26" s="17"/>
      <c r="AA26" s="17"/>
      <c r="AB26" s="15"/>
      <c r="AC26" s="15"/>
      <c r="AD26" s="15"/>
      <c r="AE26" s="15"/>
      <c r="AF26" s="15"/>
      <c r="AG26" s="15"/>
      <c r="AH26" s="15"/>
      <c r="AI26" s="15"/>
      <c r="AJ26" s="11"/>
    </row>
    <row r="27" spans="1:3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3"/>
      <c r="O27" s="13"/>
      <c r="P27" s="17"/>
      <c r="Q27" s="15"/>
      <c r="R27" s="15"/>
      <c r="S27" s="15"/>
      <c r="T27" s="15"/>
      <c r="U27" s="15"/>
      <c r="V27" s="15"/>
      <c r="W27" s="15"/>
      <c r="X27" s="17"/>
      <c r="Y27" s="15"/>
      <c r="Z27" s="17"/>
      <c r="AA27" s="17"/>
      <c r="AB27" s="15"/>
      <c r="AC27" s="15"/>
      <c r="AD27" s="15"/>
      <c r="AE27" s="15"/>
      <c r="AF27" s="15"/>
      <c r="AG27" s="15"/>
      <c r="AH27" s="15"/>
      <c r="AI27" s="15"/>
      <c r="AJ27" s="11"/>
    </row>
    <row r="28" spans="1:3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4"/>
      <c r="N28" s="13"/>
      <c r="O28" s="13"/>
      <c r="P28" s="17"/>
      <c r="Q28" s="15"/>
      <c r="R28" s="15"/>
      <c r="S28" s="15"/>
      <c r="T28" s="15"/>
      <c r="U28" s="15"/>
      <c r="V28" s="15"/>
      <c r="W28" s="15"/>
      <c r="X28" s="17"/>
      <c r="Y28" s="15"/>
      <c r="Z28" s="17"/>
      <c r="AA28" s="17"/>
      <c r="AB28" s="15"/>
      <c r="AC28" s="15"/>
      <c r="AD28" s="15"/>
      <c r="AE28" s="15"/>
      <c r="AF28" s="15"/>
      <c r="AG28" s="15"/>
      <c r="AH28" s="15"/>
      <c r="AI28" s="15"/>
      <c r="AJ28" s="11"/>
    </row>
    <row r="29" spans="1:3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3"/>
      <c r="O29" s="13"/>
      <c r="P29" s="17"/>
      <c r="Q29" s="15"/>
      <c r="R29" s="15"/>
      <c r="S29" s="15"/>
      <c r="T29" s="15"/>
      <c r="U29" s="15"/>
      <c r="V29" s="15"/>
      <c r="W29" s="15"/>
      <c r="X29" s="17"/>
      <c r="Y29" s="15"/>
      <c r="Z29" s="17"/>
      <c r="AA29" s="17"/>
      <c r="AB29" s="15"/>
      <c r="AC29" s="15"/>
      <c r="AD29" s="15"/>
      <c r="AE29" s="15"/>
      <c r="AF29" s="15"/>
      <c r="AG29" s="15"/>
      <c r="AH29" s="15"/>
      <c r="AI29" s="15"/>
      <c r="AJ29" s="11"/>
    </row>
    <row r="30" spans="1:3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/>
      <c r="M30" s="14"/>
      <c r="N30" s="13"/>
      <c r="O30" s="13"/>
      <c r="P30" s="17"/>
      <c r="Q30" s="15"/>
      <c r="R30" s="15"/>
      <c r="S30" s="15"/>
      <c r="T30" s="15"/>
      <c r="U30" s="15"/>
      <c r="V30" s="15"/>
      <c r="W30" s="15"/>
      <c r="X30" s="17"/>
      <c r="Y30" s="15"/>
      <c r="Z30" s="17"/>
      <c r="AA30" s="17"/>
      <c r="AB30" s="15"/>
      <c r="AC30" s="15"/>
      <c r="AD30" s="15"/>
      <c r="AE30" s="15"/>
      <c r="AF30" s="15"/>
      <c r="AG30" s="15"/>
      <c r="AH30" s="15"/>
      <c r="AI30" s="15"/>
      <c r="AJ30" s="11"/>
    </row>
    <row r="31" spans="1:3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/>
      <c r="M31" s="14"/>
      <c r="N31" s="13"/>
      <c r="O31" s="13"/>
      <c r="P31" s="17"/>
      <c r="Q31" s="15"/>
      <c r="R31" s="15"/>
      <c r="S31" s="15"/>
      <c r="T31" s="15"/>
      <c r="U31" s="15"/>
      <c r="V31" s="15"/>
      <c r="W31" s="15"/>
      <c r="X31" s="17"/>
      <c r="Y31" s="15"/>
      <c r="Z31" s="17"/>
      <c r="AA31" s="17"/>
      <c r="AB31" s="15"/>
      <c r="AC31" s="15"/>
      <c r="AD31" s="15"/>
      <c r="AE31" s="15"/>
      <c r="AF31" s="15"/>
      <c r="AG31" s="15"/>
      <c r="AH31" s="15"/>
      <c r="AI31" s="15"/>
      <c r="AJ31" s="11"/>
    </row>
    <row r="32" spans="1:36" x14ac:dyDescent="0.25">
      <c r="A32" s="1"/>
      <c r="B32" s="1"/>
      <c r="C32" s="13"/>
      <c r="D32" s="1"/>
      <c r="E32" s="1"/>
      <c r="F32" s="1"/>
      <c r="G32" s="1"/>
      <c r="H32" s="1"/>
      <c r="I32" s="13"/>
      <c r="J32" s="1"/>
      <c r="K32" s="13"/>
      <c r="L32" s="7"/>
      <c r="M32" s="7"/>
      <c r="N32" s="1"/>
      <c r="O32" s="1"/>
      <c r="P32" s="8"/>
      <c r="R32" s="11"/>
      <c r="U32" s="3"/>
      <c r="V32" s="3"/>
      <c r="W32" s="3"/>
      <c r="X32" s="6"/>
      <c r="Z32" s="6"/>
      <c r="AA32" s="6"/>
      <c r="AJ32" s="11"/>
    </row>
    <row r="33" spans="1:36" x14ac:dyDescent="0.25">
      <c r="A33" s="1"/>
      <c r="B33" s="1"/>
      <c r="C33" s="13"/>
      <c r="D33" s="1"/>
      <c r="E33" s="1"/>
      <c r="F33" s="1"/>
      <c r="G33" s="1"/>
      <c r="H33" s="1"/>
      <c r="I33" s="13"/>
      <c r="J33" s="1"/>
      <c r="K33" s="13"/>
      <c r="L33" s="7"/>
      <c r="M33" s="7"/>
      <c r="N33" s="1"/>
      <c r="O33" s="1"/>
      <c r="P33" s="8"/>
      <c r="R33" s="11"/>
      <c r="U33" s="3"/>
      <c r="V33" s="3"/>
      <c r="W33" s="3"/>
      <c r="X33" s="6"/>
      <c r="Z33" s="6"/>
      <c r="AA33" s="6"/>
      <c r="AJ33" s="11"/>
    </row>
    <row r="34" spans="1:36" x14ac:dyDescent="0.25">
      <c r="A34" s="1"/>
      <c r="B34" s="1"/>
      <c r="C34" s="13"/>
      <c r="D34" s="1"/>
      <c r="E34" s="1"/>
      <c r="F34" s="1"/>
      <c r="G34" s="1"/>
      <c r="H34" s="1"/>
      <c r="I34" s="13"/>
      <c r="J34" s="1"/>
      <c r="K34" s="13"/>
      <c r="L34" s="7"/>
      <c r="M34" s="7"/>
      <c r="N34" s="1"/>
      <c r="O34" s="1"/>
      <c r="P34" s="8"/>
      <c r="R34" s="11"/>
      <c r="U34" s="3"/>
      <c r="V34" s="3"/>
      <c r="W34" s="3"/>
      <c r="X34" s="6"/>
      <c r="Z34" s="6"/>
      <c r="AA34" s="6"/>
      <c r="AJ34" s="11"/>
    </row>
    <row r="35" spans="1:36" x14ac:dyDescent="0.25">
      <c r="A35" s="1"/>
      <c r="B35" s="1"/>
      <c r="C35" s="13"/>
      <c r="D35" s="1"/>
      <c r="E35" s="1"/>
      <c r="F35" s="1"/>
      <c r="G35" s="1"/>
      <c r="H35" s="1"/>
      <c r="I35" s="13"/>
      <c r="J35" s="1"/>
      <c r="K35" s="13"/>
      <c r="L35" s="7"/>
      <c r="M35" s="7"/>
      <c r="N35" s="1"/>
      <c r="O35" s="1"/>
      <c r="P35" s="8"/>
      <c r="R35" s="11"/>
      <c r="U35" s="3"/>
      <c r="V35" s="3"/>
      <c r="W35" s="3"/>
      <c r="X35" s="6"/>
      <c r="Z35" s="6"/>
      <c r="AA35" s="6"/>
      <c r="AJ35" s="11"/>
    </row>
    <row r="36" spans="1:36" x14ac:dyDescent="0.25">
      <c r="A36" s="1"/>
      <c r="B36" s="1"/>
      <c r="C36" s="13"/>
      <c r="D36" s="4"/>
      <c r="E36" s="1"/>
      <c r="F36" s="1"/>
      <c r="G36" s="1"/>
      <c r="H36" s="1"/>
      <c r="I36" s="13"/>
      <c r="J36" s="1"/>
      <c r="K36" s="13"/>
      <c r="L36" s="7"/>
      <c r="M36" s="7"/>
      <c r="N36" s="1"/>
      <c r="O36" s="1"/>
      <c r="P36" s="8"/>
      <c r="R36" s="11"/>
      <c r="U36" s="3"/>
      <c r="V36" s="3"/>
      <c r="W36" s="3"/>
      <c r="X36" s="6"/>
      <c r="Z36" s="6"/>
      <c r="AA36" s="6"/>
      <c r="AJ36" s="11"/>
    </row>
    <row r="37" spans="1:36" x14ac:dyDescent="0.25">
      <c r="A37" s="1"/>
      <c r="B37" s="1"/>
      <c r="C37" s="13"/>
      <c r="D37" s="1"/>
      <c r="E37" s="1"/>
      <c r="F37" s="1"/>
      <c r="G37" s="1"/>
      <c r="H37" s="1"/>
      <c r="I37" s="13"/>
      <c r="J37" s="1"/>
      <c r="K37" s="13"/>
      <c r="L37" s="7"/>
      <c r="M37" s="7"/>
      <c r="N37" s="1"/>
      <c r="O37" s="1"/>
      <c r="P37" s="8"/>
      <c r="R37" s="11"/>
      <c r="U37" s="3"/>
      <c r="V37" s="3"/>
      <c r="W37" s="3"/>
      <c r="X37" s="6"/>
      <c r="Z37" s="6"/>
      <c r="AA37" s="6"/>
      <c r="AJ37" s="11"/>
    </row>
    <row r="38" spans="1:36" x14ac:dyDescent="0.25">
      <c r="A38" s="1"/>
      <c r="B38" s="1"/>
      <c r="C38" s="13"/>
      <c r="D38" s="1"/>
      <c r="E38" s="1"/>
      <c r="F38" s="1"/>
      <c r="G38" s="1"/>
      <c r="H38" s="1"/>
      <c r="I38" s="13"/>
      <c r="J38" s="1"/>
      <c r="K38" s="13"/>
      <c r="L38" s="7"/>
      <c r="M38" s="7"/>
      <c r="N38" s="1"/>
      <c r="O38" s="1"/>
      <c r="P38" s="8"/>
      <c r="R38" s="11"/>
      <c r="U38" s="3"/>
      <c r="V38" s="3"/>
      <c r="W38" s="3"/>
      <c r="X38" s="6"/>
      <c r="Z38" s="6"/>
      <c r="AA38" s="6"/>
      <c r="AJ38" s="11"/>
    </row>
    <row r="39" spans="1:36" x14ac:dyDescent="0.25">
      <c r="A39" s="1"/>
      <c r="B39" s="1"/>
      <c r="C39" s="13"/>
      <c r="D39" s="1"/>
      <c r="E39" s="1"/>
      <c r="F39" s="1"/>
      <c r="G39" s="1"/>
      <c r="H39" s="1"/>
      <c r="I39" s="13"/>
      <c r="J39" s="1"/>
      <c r="K39" s="13"/>
      <c r="L39" s="7"/>
      <c r="M39" s="7"/>
      <c r="N39" s="1"/>
      <c r="O39" s="1"/>
      <c r="P39" s="8"/>
      <c r="R39" s="11"/>
      <c r="U39" s="3"/>
      <c r="V39" s="3"/>
      <c r="W39" s="3"/>
      <c r="X39" s="6"/>
      <c r="Z39" s="6"/>
      <c r="AA39" s="6"/>
      <c r="AJ39" s="11"/>
    </row>
    <row r="40" spans="1:36" x14ac:dyDescent="0.25">
      <c r="A40" s="1"/>
      <c r="B40" s="1"/>
      <c r="C40" s="13"/>
      <c r="D40" s="1"/>
      <c r="E40" s="1"/>
      <c r="F40" s="1"/>
      <c r="G40" s="1"/>
      <c r="H40" s="1"/>
      <c r="I40" s="13"/>
      <c r="J40" s="1"/>
      <c r="K40" s="13"/>
      <c r="L40" s="7"/>
      <c r="M40" s="7"/>
      <c r="N40" s="1"/>
      <c r="O40" s="1"/>
      <c r="P40" s="8"/>
      <c r="R40" s="11"/>
      <c r="U40" s="3"/>
      <c r="V40" s="3"/>
      <c r="W40" s="3"/>
      <c r="X40" s="6"/>
      <c r="Z40" s="6"/>
      <c r="AA40" s="6"/>
      <c r="AJ40" s="11"/>
    </row>
    <row r="41" spans="1:36" x14ac:dyDescent="0.25">
      <c r="A41" s="1"/>
      <c r="B41" s="1"/>
      <c r="C41" s="13"/>
      <c r="D41" s="1"/>
      <c r="E41" s="1"/>
      <c r="F41" s="1"/>
      <c r="G41" s="1"/>
      <c r="H41" s="1"/>
      <c r="I41" s="13"/>
      <c r="J41" s="1"/>
      <c r="K41" s="13"/>
      <c r="L41" s="7"/>
      <c r="M41" s="7"/>
      <c r="N41" s="1"/>
      <c r="O41" s="1"/>
      <c r="P41" s="8"/>
      <c r="R41" s="11"/>
      <c r="U41" s="3"/>
      <c r="V41" s="3"/>
      <c r="W41" s="3"/>
      <c r="X41" s="6"/>
      <c r="Z41" s="6"/>
      <c r="AA41" s="6"/>
      <c r="AJ41" s="11"/>
    </row>
    <row r="42" spans="1:36" x14ac:dyDescent="0.25">
      <c r="A42" s="1"/>
      <c r="B42" s="1"/>
      <c r="C42" s="13"/>
      <c r="D42" s="1"/>
      <c r="E42" s="1"/>
      <c r="F42" s="1"/>
      <c r="G42" s="1"/>
      <c r="H42" s="1"/>
      <c r="I42" s="13"/>
      <c r="J42" s="1"/>
      <c r="K42" s="13"/>
      <c r="L42" s="7"/>
      <c r="M42" s="7"/>
      <c r="N42" s="1"/>
      <c r="O42" s="1"/>
      <c r="P42" s="8"/>
      <c r="R42" s="11"/>
      <c r="U42" s="3"/>
      <c r="V42" s="3"/>
      <c r="W42" s="3"/>
      <c r="X42" s="6"/>
      <c r="Z42" s="6"/>
      <c r="AA42" s="6"/>
      <c r="AJ42" s="11"/>
    </row>
    <row r="43" spans="1:36" x14ac:dyDescent="0.25">
      <c r="A43" s="1"/>
      <c r="B43" s="1"/>
      <c r="C43" s="13"/>
      <c r="D43" s="1"/>
      <c r="E43" s="1"/>
      <c r="F43" s="1"/>
      <c r="G43" s="1"/>
      <c r="H43" s="1"/>
      <c r="I43" s="13"/>
      <c r="J43" s="1"/>
      <c r="K43" s="13"/>
      <c r="L43" s="7"/>
      <c r="M43" s="7"/>
      <c r="N43" s="1"/>
      <c r="O43" s="1"/>
      <c r="P43" s="8"/>
      <c r="R43" s="11"/>
      <c r="U43" s="3"/>
      <c r="V43" s="3"/>
      <c r="W43" s="3"/>
      <c r="X43" s="6"/>
      <c r="Z43" s="6"/>
      <c r="AA43" s="6"/>
      <c r="AJ43" s="11"/>
    </row>
    <row r="44" spans="1:36" x14ac:dyDescent="0.25">
      <c r="A44" s="1"/>
      <c r="B44" s="1"/>
      <c r="C44" s="13"/>
      <c r="D44" s="1"/>
      <c r="E44" s="1"/>
      <c r="F44" s="1"/>
      <c r="G44" s="1"/>
      <c r="H44" s="1"/>
      <c r="I44" s="13"/>
      <c r="J44" s="1"/>
      <c r="K44" s="13"/>
      <c r="L44" s="7"/>
      <c r="M44" s="7"/>
      <c r="N44" s="1"/>
      <c r="O44" s="1"/>
      <c r="P44" s="8"/>
      <c r="R44" s="11"/>
      <c r="U44" s="3"/>
      <c r="V44" s="3"/>
      <c r="W44" s="3"/>
      <c r="X44" s="6"/>
      <c r="Z44" s="6"/>
      <c r="AA44" s="6"/>
      <c r="AJ44" s="11"/>
    </row>
    <row r="45" spans="1:36" x14ac:dyDescent="0.25">
      <c r="A45" s="1"/>
      <c r="B45" s="1"/>
      <c r="C45" s="13"/>
      <c r="D45" s="1"/>
      <c r="E45" s="1"/>
      <c r="F45" s="1"/>
      <c r="G45" s="1"/>
      <c r="H45" s="1"/>
      <c r="I45" s="13"/>
      <c r="J45" s="1"/>
      <c r="K45" s="13"/>
      <c r="L45" s="7"/>
      <c r="M45" s="7"/>
      <c r="N45" s="1"/>
      <c r="O45" s="1"/>
      <c r="P45" s="8"/>
      <c r="R45" s="11"/>
      <c r="U45" s="3"/>
      <c r="V45" s="3"/>
      <c r="W45" s="3"/>
      <c r="X45" s="6"/>
      <c r="Z45" s="6"/>
      <c r="AA45" s="6"/>
      <c r="AJ45" s="11"/>
    </row>
    <row r="46" spans="1:36" x14ac:dyDescent="0.25">
      <c r="A46" s="1"/>
      <c r="B46" s="1"/>
      <c r="C46" s="13"/>
      <c r="D46" s="1"/>
      <c r="E46" s="1"/>
      <c r="F46" s="1"/>
      <c r="G46" s="1"/>
      <c r="H46" s="1"/>
      <c r="I46" s="13"/>
      <c r="J46" s="1"/>
      <c r="K46" s="13"/>
      <c r="L46" s="7"/>
      <c r="M46" s="7"/>
      <c r="N46" s="1"/>
      <c r="O46" s="1"/>
      <c r="P46" s="8"/>
      <c r="R46" s="11"/>
      <c r="U46" s="3"/>
      <c r="V46" s="3"/>
      <c r="W46" s="3"/>
      <c r="X46" s="6"/>
      <c r="Z46" s="6"/>
      <c r="AA46" s="6"/>
      <c r="AJ46" s="11"/>
    </row>
    <row r="47" spans="1:36" x14ac:dyDescent="0.25">
      <c r="A47" s="1"/>
      <c r="B47" s="1"/>
      <c r="C47" s="13"/>
      <c r="D47" s="1"/>
      <c r="E47" s="1"/>
      <c r="F47" s="1"/>
      <c r="G47" s="1"/>
      <c r="H47" s="1"/>
      <c r="I47" s="13"/>
      <c r="J47" s="1"/>
      <c r="K47" s="13"/>
      <c r="L47" s="7"/>
      <c r="M47" s="7"/>
      <c r="N47" s="1"/>
      <c r="O47" s="1"/>
      <c r="P47" s="8"/>
      <c r="R47" s="11"/>
      <c r="U47" s="3"/>
      <c r="V47" s="3"/>
      <c r="W47" s="3"/>
      <c r="X47" s="6"/>
      <c r="Z47" s="6"/>
      <c r="AA47" s="6"/>
      <c r="AJ47" s="11"/>
    </row>
    <row r="48" spans="1:36" x14ac:dyDescent="0.25">
      <c r="A48" s="1"/>
      <c r="B48" s="1"/>
      <c r="C48" s="13"/>
      <c r="D48" s="1"/>
      <c r="E48" s="1"/>
      <c r="F48" s="1"/>
      <c r="G48" s="1"/>
      <c r="H48" s="1"/>
      <c r="I48" s="13"/>
      <c r="J48" s="1"/>
      <c r="K48" s="13"/>
      <c r="L48" s="7"/>
      <c r="M48" s="7"/>
      <c r="N48" s="1"/>
      <c r="O48" s="1"/>
      <c r="P48" s="8"/>
      <c r="R48" s="11"/>
      <c r="U48" s="3"/>
      <c r="V48" s="3"/>
      <c r="W48" s="3"/>
      <c r="X48" s="6"/>
      <c r="Z48" s="6"/>
      <c r="AA48" s="6"/>
      <c r="AJ48" s="11"/>
    </row>
    <row r="49" spans="1:36" x14ac:dyDescent="0.25">
      <c r="A49" s="1"/>
      <c r="B49" s="1"/>
      <c r="C49" s="13"/>
      <c r="D49" s="1"/>
      <c r="E49" s="1"/>
      <c r="F49" s="1"/>
      <c r="G49" s="1"/>
      <c r="H49" s="1"/>
      <c r="I49" s="13"/>
      <c r="J49" s="1"/>
      <c r="K49" s="13"/>
      <c r="L49" s="7"/>
      <c r="M49" s="7"/>
      <c r="N49" s="1"/>
      <c r="O49" s="1"/>
      <c r="P49" s="8"/>
      <c r="R49" s="11"/>
      <c r="U49" s="3"/>
      <c r="V49" s="3"/>
      <c r="W49" s="3"/>
      <c r="X49" s="6"/>
      <c r="Z49" s="6"/>
      <c r="AA49" s="6"/>
      <c r="AJ49" s="11"/>
    </row>
    <row r="50" spans="1:36" x14ac:dyDescent="0.25">
      <c r="A50" s="1"/>
      <c r="B50" s="1"/>
      <c r="C50" s="13"/>
      <c r="D50" s="1"/>
      <c r="E50" s="1"/>
      <c r="F50" s="1"/>
      <c r="G50" s="1"/>
      <c r="H50" s="1"/>
      <c r="I50" s="13"/>
      <c r="J50" s="1"/>
      <c r="K50" s="13"/>
      <c r="L50" s="7"/>
      <c r="M50" s="7"/>
      <c r="N50" s="1"/>
      <c r="O50" s="1"/>
      <c r="P50" s="8"/>
      <c r="R50" s="11"/>
      <c r="U50" s="3"/>
      <c r="V50" s="3"/>
      <c r="W50" s="3"/>
      <c r="X50" s="6"/>
      <c r="Z50" s="6"/>
      <c r="AA50" s="6"/>
      <c r="AJ50" s="11"/>
    </row>
    <row r="51" spans="1:36" x14ac:dyDescent="0.25">
      <c r="A51" s="1"/>
      <c r="B51" s="1"/>
      <c r="C51" s="13"/>
      <c r="D51" s="1"/>
      <c r="E51" s="1"/>
      <c r="F51" s="1"/>
      <c r="G51" s="1"/>
      <c r="H51" s="1"/>
      <c r="I51" s="13"/>
      <c r="J51" s="1"/>
      <c r="K51" s="13"/>
      <c r="L51" s="7"/>
      <c r="M51" s="7"/>
      <c r="N51" s="1"/>
      <c r="O51" s="1"/>
      <c r="P51" s="8"/>
      <c r="R51" s="11"/>
      <c r="U51" s="3"/>
      <c r="V51" s="3"/>
      <c r="W51" s="3"/>
      <c r="X51" s="6"/>
      <c r="Z51" s="6"/>
      <c r="AA51" s="6"/>
      <c r="AJ51" s="11"/>
    </row>
    <row r="52" spans="1:36" x14ac:dyDescent="0.25">
      <c r="A52" s="1"/>
      <c r="B52" s="1"/>
      <c r="C52" s="13"/>
      <c r="D52" s="1"/>
      <c r="E52" s="1"/>
      <c r="F52" s="1"/>
      <c r="G52" s="1"/>
      <c r="H52" s="1"/>
      <c r="I52" s="13"/>
      <c r="J52" s="1"/>
      <c r="K52" s="13"/>
      <c r="L52" s="7"/>
      <c r="M52" s="7"/>
      <c r="N52" s="1"/>
      <c r="O52" s="1"/>
      <c r="P52" s="8"/>
      <c r="R52" s="11"/>
      <c r="U52" s="3"/>
      <c r="V52" s="3"/>
      <c r="W52" s="3"/>
      <c r="X52" s="6"/>
      <c r="Z52" s="6"/>
      <c r="AA52" s="6"/>
      <c r="AJ52" s="11"/>
    </row>
    <row r="53" spans="1:36" x14ac:dyDescent="0.25">
      <c r="A53" s="1"/>
      <c r="B53" s="1"/>
      <c r="C53" s="13"/>
      <c r="D53" s="1"/>
      <c r="E53" s="1"/>
      <c r="F53" s="1"/>
      <c r="G53" s="1"/>
      <c r="H53" s="1"/>
      <c r="I53" s="13"/>
      <c r="J53" s="1"/>
      <c r="K53" s="13"/>
      <c r="L53" s="7"/>
      <c r="M53" s="7"/>
      <c r="N53" s="1"/>
      <c r="O53" s="1"/>
      <c r="P53" s="8"/>
      <c r="R53" s="11"/>
      <c r="U53" s="3"/>
      <c r="V53" s="3"/>
      <c r="W53" s="3"/>
      <c r="X53" s="6"/>
      <c r="Z53" s="6"/>
      <c r="AA53" s="6"/>
      <c r="AJ53" s="11"/>
    </row>
    <row r="54" spans="1:36" x14ac:dyDescent="0.25">
      <c r="A54" s="1"/>
      <c r="B54" s="1"/>
      <c r="C54" s="13"/>
      <c r="D54" s="1"/>
      <c r="E54" s="1"/>
      <c r="F54" s="1"/>
      <c r="G54" s="1"/>
      <c r="H54" s="1"/>
      <c r="I54" s="13"/>
      <c r="J54" s="1"/>
      <c r="K54" s="13"/>
      <c r="L54" s="7"/>
      <c r="M54" s="7"/>
      <c r="N54" s="1"/>
      <c r="O54" s="1"/>
      <c r="P54" s="8"/>
      <c r="R54" s="11"/>
      <c r="U54" s="3"/>
      <c r="V54" s="3"/>
      <c r="W54" s="3"/>
      <c r="X54" s="6"/>
      <c r="Z54" s="6"/>
      <c r="AA54" s="6"/>
      <c r="AJ54" s="11"/>
    </row>
    <row r="55" spans="1:36" x14ac:dyDescent="0.25">
      <c r="A55" s="1"/>
      <c r="B55" s="1"/>
      <c r="C55" s="13"/>
      <c r="D55" s="1"/>
      <c r="E55" s="1"/>
      <c r="F55" s="1"/>
      <c r="G55" s="1"/>
      <c r="H55" s="1"/>
      <c r="I55" s="13"/>
      <c r="J55" s="1"/>
      <c r="K55" s="13"/>
      <c r="L55" s="7"/>
      <c r="M55" s="7"/>
      <c r="N55" s="1"/>
      <c r="O55" s="1"/>
      <c r="P55" s="8"/>
      <c r="R55" s="11"/>
      <c r="U55" s="3"/>
      <c r="V55" s="3"/>
      <c r="W55" s="3"/>
      <c r="X55" s="6"/>
      <c r="Z55" s="6"/>
      <c r="AA55" s="6"/>
      <c r="AJ55" s="11"/>
    </row>
    <row r="56" spans="1:36" x14ac:dyDescent="0.25">
      <c r="A56" s="1"/>
      <c r="B56" s="1"/>
      <c r="C56" s="13"/>
      <c r="D56" s="1"/>
      <c r="E56" s="1"/>
      <c r="F56" s="1"/>
      <c r="G56" s="1"/>
      <c r="H56" s="1"/>
      <c r="I56" s="13"/>
      <c r="J56" s="1"/>
      <c r="K56" s="13"/>
      <c r="L56" s="7"/>
      <c r="M56" s="7"/>
      <c r="N56" s="1"/>
      <c r="O56" s="1"/>
      <c r="P56" s="8"/>
      <c r="R56" s="11"/>
      <c r="U56" s="3"/>
      <c r="V56" s="3"/>
      <c r="W56" s="3"/>
      <c r="X56" s="6"/>
      <c r="Z56" s="6"/>
      <c r="AA56" s="6"/>
      <c r="AJ56" s="11"/>
    </row>
    <row r="57" spans="1:36" x14ac:dyDescent="0.25">
      <c r="A57" s="1"/>
      <c r="B57" s="1"/>
      <c r="C57" s="13"/>
      <c r="D57" s="1"/>
      <c r="E57" s="1"/>
      <c r="F57" s="1"/>
      <c r="G57" s="1"/>
      <c r="H57" s="1"/>
      <c r="I57" s="13"/>
      <c r="J57" s="1"/>
      <c r="K57" s="13"/>
      <c r="L57" s="7"/>
      <c r="M57" s="7"/>
      <c r="N57" s="1"/>
      <c r="O57" s="1"/>
      <c r="P57" s="8"/>
      <c r="R57" s="11"/>
      <c r="U57" s="3"/>
      <c r="V57" s="3"/>
      <c r="W57" s="3"/>
      <c r="X57" s="6"/>
      <c r="Z57" s="6"/>
      <c r="AA57" s="6"/>
      <c r="AJ57" s="11"/>
    </row>
    <row r="58" spans="1:36" x14ac:dyDescent="0.25">
      <c r="A58" s="1"/>
      <c r="B58" s="1"/>
      <c r="C58" s="13"/>
      <c r="D58" s="1"/>
      <c r="E58" s="1"/>
      <c r="F58" s="1"/>
      <c r="G58" s="1"/>
      <c r="H58" s="1"/>
      <c r="I58" s="13"/>
      <c r="J58" s="1"/>
      <c r="K58" s="13"/>
      <c r="L58" s="7"/>
      <c r="M58" s="7"/>
      <c r="N58" s="1"/>
      <c r="O58" s="1"/>
      <c r="P58" s="8"/>
      <c r="R58" s="11"/>
      <c r="U58" s="3"/>
      <c r="V58" s="3"/>
      <c r="W58" s="3"/>
      <c r="X58" s="6"/>
      <c r="Z58" s="6"/>
      <c r="AA58" s="6"/>
      <c r="AJ58" s="11"/>
    </row>
    <row r="59" spans="1:3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4"/>
      <c r="M59" s="14"/>
      <c r="N59" s="13"/>
      <c r="O59" s="13"/>
      <c r="P59" s="12"/>
      <c r="Q59" s="11"/>
      <c r="R59" s="11"/>
      <c r="S59" s="11"/>
      <c r="T59" s="11"/>
      <c r="U59" s="11"/>
      <c r="V59" s="11"/>
      <c r="W59" s="11"/>
      <c r="X59" s="12"/>
      <c r="Y59" s="11"/>
      <c r="Z59" s="12"/>
      <c r="AA59" s="12"/>
      <c r="AB59" s="11"/>
      <c r="AC59" s="11"/>
      <c r="AD59" s="11"/>
      <c r="AE59" s="11"/>
      <c r="AF59" s="11"/>
      <c r="AG59" s="11"/>
      <c r="AJ59" s="11"/>
    </row>
    <row r="60" spans="1:36" x14ac:dyDescent="0.25">
      <c r="A60" s="1"/>
      <c r="B60" s="1"/>
      <c r="C60" s="13"/>
      <c r="D60" s="1"/>
      <c r="E60" s="1"/>
      <c r="F60" s="1"/>
      <c r="G60" s="1"/>
      <c r="H60" s="1"/>
      <c r="I60" s="13"/>
      <c r="J60" s="1"/>
      <c r="K60" s="13"/>
      <c r="L60" s="7"/>
      <c r="M60" s="7"/>
      <c r="N60" s="1"/>
      <c r="O60" s="1"/>
      <c r="P60" s="8"/>
      <c r="R60" s="11"/>
      <c r="U60" s="3"/>
      <c r="V60" s="3"/>
      <c r="W60" s="3"/>
      <c r="X60" s="6"/>
      <c r="Z60" s="6"/>
      <c r="AA60" s="6"/>
      <c r="AJ60" s="11"/>
    </row>
    <row r="61" spans="1:36" x14ac:dyDescent="0.25">
      <c r="A61" s="1"/>
      <c r="B61" s="1"/>
      <c r="C61" s="13"/>
      <c r="D61" s="1"/>
      <c r="E61" s="1"/>
      <c r="F61" s="1"/>
      <c r="G61" s="1"/>
      <c r="H61" s="1"/>
      <c r="I61" s="13"/>
      <c r="J61" s="1"/>
      <c r="K61" s="13"/>
      <c r="L61" s="7"/>
      <c r="M61" s="7"/>
      <c r="N61" s="1"/>
      <c r="O61" s="1"/>
      <c r="P61" s="8"/>
      <c r="R61" s="11"/>
      <c r="U61" s="3"/>
      <c r="V61" s="3"/>
      <c r="W61" s="3"/>
      <c r="X61" s="6"/>
      <c r="Z61" s="6"/>
      <c r="AA61" s="6"/>
      <c r="AJ61" s="11"/>
    </row>
    <row r="62" spans="1:36" x14ac:dyDescent="0.25">
      <c r="A62" s="1"/>
      <c r="B62" s="1"/>
      <c r="C62" s="13"/>
      <c r="D62" s="1"/>
      <c r="E62" s="1"/>
      <c r="F62" s="1"/>
      <c r="G62" s="1"/>
      <c r="H62" s="1"/>
      <c r="I62" s="13"/>
      <c r="J62" s="1"/>
      <c r="K62" s="13"/>
      <c r="L62" s="7"/>
      <c r="M62" s="7"/>
      <c r="N62" s="1"/>
      <c r="O62" s="1"/>
      <c r="P62" s="8"/>
      <c r="R62" s="11"/>
      <c r="U62" s="3"/>
      <c r="V62" s="3"/>
      <c r="W62" s="3"/>
      <c r="X62" s="6"/>
      <c r="Z62" s="6"/>
      <c r="AA62" s="6"/>
      <c r="AJ62" s="11"/>
    </row>
    <row r="63" spans="1:36" x14ac:dyDescent="0.25">
      <c r="A63" s="1"/>
      <c r="B63" s="1"/>
      <c r="C63" s="13"/>
      <c r="D63" s="1"/>
      <c r="E63" s="1"/>
      <c r="F63" s="1"/>
      <c r="G63" s="1"/>
      <c r="H63" s="1"/>
      <c r="I63" s="13"/>
      <c r="J63" s="1"/>
      <c r="K63" s="13"/>
      <c r="L63" s="7"/>
      <c r="M63" s="7"/>
      <c r="N63" s="1"/>
      <c r="O63" s="1"/>
      <c r="P63" s="8"/>
      <c r="R63" s="11"/>
      <c r="U63" s="3"/>
      <c r="V63" s="3"/>
      <c r="W63" s="3"/>
      <c r="X63" s="6"/>
      <c r="Z63" s="6"/>
      <c r="AA63" s="6"/>
      <c r="AJ63" s="11"/>
    </row>
    <row r="64" spans="1:36" x14ac:dyDescent="0.25">
      <c r="A64" s="1"/>
      <c r="B64" s="1"/>
      <c r="C64" s="13"/>
      <c r="D64" s="1"/>
      <c r="E64" s="1"/>
      <c r="F64" s="1"/>
      <c r="G64" s="1"/>
      <c r="H64" s="1"/>
      <c r="I64" s="13"/>
      <c r="J64" s="1"/>
      <c r="K64" s="13"/>
      <c r="L64" s="7"/>
      <c r="M64" s="7"/>
      <c r="N64" s="1"/>
      <c r="O64" s="1"/>
      <c r="P64" s="8"/>
      <c r="R64" s="11"/>
      <c r="U64" s="3"/>
      <c r="V64" s="3"/>
      <c r="W64" s="3"/>
      <c r="X64" s="6"/>
      <c r="Z64" s="6"/>
      <c r="AA64" s="6"/>
      <c r="AJ64" s="11"/>
    </row>
    <row r="65" spans="1:36" x14ac:dyDescent="0.25">
      <c r="A65" s="1"/>
      <c r="B65" s="1"/>
      <c r="C65" s="13"/>
      <c r="D65" s="1"/>
      <c r="E65" s="1"/>
      <c r="F65" s="1"/>
      <c r="G65" s="1"/>
      <c r="H65" s="1"/>
      <c r="I65" s="13"/>
      <c r="J65" s="1"/>
      <c r="K65" s="13"/>
      <c r="L65" s="7"/>
      <c r="M65" s="7"/>
      <c r="N65" s="1"/>
      <c r="O65" s="1"/>
      <c r="P65" s="8"/>
      <c r="R65" s="11"/>
      <c r="U65" s="3"/>
      <c r="V65" s="3"/>
      <c r="W65" s="3"/>
      <c r="X65" s="6"/>
      <c r="Z65" s="6"/>
      <c r="AA65" s="6"/>
      <c r="AJ65" s="11"/>
    </row>
    <row r="66" spans="1:36" x14ac:dyDescent="0.25">
      <c r="A66" s="1"/>
      <c r="B66" s="1"/>
      <c r="C66" s="13"/>
      <c r="D66" s="1"/>
      <c r="E66" s="1"/>
      <c r="F66" s="1"/>
      <c r="G66" s="1"/>
      <c r="H66" s="1"/>
      <c r="I66" s="13"/>
      <c r="J66" s="1"/>
      <c r="K66" s="13"/>
      <c r="L66" s="7"/>
      <c r="M66" s="7"/>
      <c r="N66" s="1"/>
      <c r="O66" s="1"/>
      <c r="P66" s="8"/>
      <c r="R66" s="11"/>
      <c r="U66" s="3"/>
      <c r="V66" s="3"/>
      <c r="W66" s="3"/>
      <c r="X66" s="6"/>
      <c r="Z66" s="6"/>
      <c r="AA66" s="6"/>
      <c r="AJ66" s="11"/>
    </row>
    <row r="67" spans="1:3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4"/>
      <c r="M67" s="14"/>
      <c r="N67" s="13"/>
      <c r="O67" s="13"/>
      <c r="P67" s="12"/>
      <c r="Q67" s="11"/>
      <c r="R67" s="11"/>
      <c r="S67" s="11"/>
      <c r="T67" s="11"/>
      <c r="U67" s="11"/>
      <c r="V67" s="11"/>
      <c r="W67" s="11"/>
      <c r="X67" s="12"/>
      <c r="Y67" s="11"/>
      <c r="Z67" s="12"/>
      <c r="AA67" s="12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x14ac:dyDescent="0.25">
      <c r="A68" s="1"/>
      <c r="B68" s="1"/>
      <c r="C68" s="13"/>
      <c r="D68" s="1"/>
      <c r="E68" s="1"/>
      <c r="F68" s="1"/>
      <c r="G68" s="1"/>
      <c r="H68" s="1"/>
      <c r="I68" s="13"/>
      <c r="J68" s="1"/>
      <c r="K68" s="13"/>
      <c r="L68" s="7"/>
      <c r="M68" s="7"/>
      <c r="N68" s="1"/>
      <c r="O68" s="1"/>
      <c r="P68" s="8"/>
      <c r="R68" s="11"/>
      <c r="U68" s="3"/>
      <c r="V68" s="3"/>
      <c r="W68" s="3"/>
      <c r="X68" s="6"/>
      <c r="Z68" s="6"/>
      <c r="AA68" s="6"/>
      <c r="AJ68" s="11"/>
    </row>
    <row r="69" spans="1:36" x14ac:dyDescent="0.25">
      <c r="A69" s="1"/>
      <c r="B69" s="1"/>
      <c r="C69" s="13"/>
      <c r="D69" s="1"/>
      <c r="E69" s="1"/>
      <c r="F69" s="1"/>
      <c r="G69" s="1"/>
      <c r="H69" s="1"/>
      <c r="I69" s="13"/>
      <c r="J69" s="1"/>
      <c r="K69" s="13"/>
      <c r="L69" s="7"/>
      <c r="M69" s="7"/>
      <c r="N69" s="1"/>
      <c r="O69" s="1"/>
      <c r="P69" s="8"/>
      <c r="R69" s="11"/>
      <c r="U69" s="3"/>
      <c r="V69" s="3"/>
      <c r="W69" s="3"/>
      <c r="X69" s="6"/>
      <c r="Z69" s="6"/>
      <c r="AA69" s="6"/>
      <c r="AJ69" s="11"/>
    </row>
    <row r="70" spans="1:36" x14ac:dyDescent="0.25">
      <c r="A70" s="1"/>
      <c r="B70" s="1"/>
      <c r="C70" s="13"/>
      <c r="D70" s="1"/>
      <c r="E70" s="1"/>
      <c r="F70" s="1"/>
      <c r="G70" s="1"/>
      <c r="H70" s="1"/>
      <c r="I70" s="13"/>
      <c r="J70" s="1"/>
      <c r="K70" s="13"/>
      <c r="L70" s="7"/>
      <c r="M70" s="7"/>
      <c r="N70" s="1"/>
      <c r="O70" s="1"/>
      <c r="P70" s="8"/>
      <c r="R70" s="11"/>
      <c r="U70" s="3"/>
      <c r="V70" s="3"/>
      <c r="W70" s="3"/>
      <c r="X70" s="6"/>
      <c r="Z70" s="6"/>
      <c r="AA70" s="6"/>
      <c r="AJ70" s="11"/>
    </row>
    <row r="71" spans="1:36" x14ac:dyDescent="0.25">
      <c r="A71" s="1"/>
      <c r="B71" s="1"/>
      <c r="C71" s="13"/>
      <c r="D71" s="1"/>
      <c r="E71" s="1"/>
      <c r="F71" s="1"/>
      <c r="G71" s="1"/>
      <c r="H71" s="1"/>
      <c r="I71" s="13"/>
      <c r="J71" s="1"/>
      <c r="K71" s="13"/>
      <c r="L71" s="7"/>
      <c r="M71" s="7"/>
      <c r="N71" s="1"/>
      <c r="O71" s="1"/>
      <c r="P71" s="8"/>
      <c r="R71" s="11"/>
      <c r="U71" s="3"/>
      <c r="V71" s="3"/>
      <c r="W71" s="3"/>
      <c r="X71" s="6"/>
      <c r="Z71" s="6"/>
      <c r="AA71" s="6"/>
      <c r="AJ71" s="11"/>
    </row>
    <row r="72" spans="1:36" x14ac:dyDescent="0.25">
      <c r="A72" s="1"/>
      <c r="B72" s="1"/>
      <c r="C72" s="13"/>
      <c r="D72" s="1"/>
      <c r="E72" s="1"/>
      <c r="F72" s="1"/>
      <c r="G72" s="1"/>
      <c r="H72" s="1"/>
      <c r="I72" s="13"/>
      <c r="J72" s="1"/>
      <c r="K72" s="13"/>
      <c r="L72" s="7"/>
      <c r="M72" s="7"/>
      <c r="N72" s="1"/>
      <c r="O72" s="1"/>
      <c r="P72" s="8"/>
      <c r="R72" s="11"/>
      <c r="U72" s="3"/>
      <c r="V72" s="3"/>
      <c r="W72" s="3"/>
      <c r="X72" s="6"/>
      <c r="Z72" s="6"/>
      <c r="AA72" s="6"/>
      <c r="AJ72" s="11"/>
    </row>
    <row r="73" spans="1:36" x14ac:dyDescent="0.25">
      <c r="A73" s="1"/>
      <c r="B73" s="1"/>
      <c r="C73" s="13"/>
      <c r="D73" s="1"/>
      <c r="E73" s="1"/>
      <c r="F73" s="1"/>
      <c r="G73" s="1"/>
      <c r="H73" s="1"/>
      <c r="I73" s="13"/>
      <c r="J73" s="1"/>
      <c r="K73" s="13"/>
      <c r="L73" s="7"/>
      <c r="M73" s="7"/>
      <c r="N73" s="1"/>
      <c r="O73" s="1"/>
      <c r="P73" s="8"/>
      <c r="R73" s="11"/>
      <c r="U73" s="3"/>
      <c r="V73" s="3"/>
      <c r="W73" s="3"/>
      <c r="X73" s="6"/>
      <c r="Z73" s="6"/>
      <c r="AA73" s="6"/>
      <c r="AJ73" s="11"/>
    </row>
    <row r="74" spans="1:36" x14ac:dyDescent="0.25">
      <c r="A74" s="1"/>
      <c r="B74" s="1"/>
      <c r="C74" s="13"/>
      <c r="D74" s="1"/>
      <c r="E74" s="1"/>
      <c r="F74" s="1"/>
      <c r="G74" s="1"/>
      <c r="H74" s="1"/>
      <c r="I74" s="13"/>
      <c r="J74" s="1"/>
      <c r="K74" s="13"/>
      <c r="L74" s="7"/>
      <c r="M74" s="7"/>
      <c r="N74" s="1"/>
      <c r="O74" s="1"/>
      <c r="P74" s="8"/>
      <c r="R74" s="11"/>
      <c r="U74" s="3"/>
      <c r="V74" s="3"/>
      <c r="W74" s="3"/>
      <c r="X74" s="6"/>
      <c r="Z74" s="6"/>
      <c r="AA74" s="6"/>
      <c r="AJ74" s="11"/>
    </row>
    <row r="75" spans="1:36" x14ac:dyDescent="0.25">
      <c r="A75" s="1"/>
      <c r="B75" s="1"/>
      <c r="C75" s="13"/>
      <c r="D75" s="1"/>
      <c r="E75" s="1"/>
      <c r="F75" s="1"/>
      <c r="G75" s="1"/>
      <c r="H75" s="1"/>
      <c r="I75" s="13"/>
      <c r="J75" s="1"/>
      <c r="K75" s="13"/>
      <c r="L75" s="7"/>
      <c r="M75" s="7"/>
      <c r="N75" s="1"/>
      <c r="O75" s="1"/>
      <c r="P75" s="8"/>
      <c r="R75" s="11"/>
      <c r="U75" s="3"/>
      <c r="V75" s="3"/>
      <c r="W75" s="3"/>
      <c r="X75" s="6"/>
      <c r="Z75" s="6"/>
      <c r="AA75" s="6"/>
      <c r="AJ75" s="11"/>
    </row>
    <row r="76" spans="1:36" x14ac:dyDescent="0.25">
      <c r="A76" s="1"/>
      <c r="B76" s="1"/>
      <c r="C76" s="13"/>
      <c r="D76" s="1"/>
      <c r="E76" s="1"/>
      <c r="F76" s="1"/>
      <c r="G76" s="1"/>
      <c r="H76" s="1"/>
      <c r="I76" s="13"/>
      <c r="J76" s="1"/>
      <c r="K76" s="13"/>
      <c r="L76" s="7"/>
      <c r="M76" s="7"/>
      <c r="N76" s="1"/>
      <c r="O76" s="1"/>
      <c r="P76" s="8"/>
      <c r="R76" s="11"/>
      <c r="U76" s="3"/>
      <c r="V76" s="3"/>
      <c r="W76" s="3"/>
      <c r="X76" s="6"/>
      <c r="Z76" s="6"/>
      <c r="AA76" s="6"/>
      <c r="AJ76" s="11"/>
    </row>
    <row r="77" spans="1:36" x14ac:dyDescent="0.25">
      <c r="A77" s="1"/>
      <c r="B77" s="1"/>
      <c r="C77" s="13"/>
      <c r="D77" s="1"/>
      <c r="E77" s="1"/>
      <c r="F77" s="1"/>
      <c r="G77" s="1"/>
      <c r="H77" s="1"/>
      <c r="I77" s="13"/>
      <c r="J77" s="1"/>
      <c r="K77" s="13"/>
      <c r="L77" s="7"/>
      <c r="M77" s="7"/>
      <c r="N77" s="1"/>
      <c r="O77" s="1"/>
      <c r="P77" s="8"/>
      <c r="R77" s="11"/>
      <c r="U77" s="3"/>
      <c r="V77" s="3"/>
      <c r="W77" s="3"/>
      <c r="X77" s="6"/>
      <c r="Z77" s="6"/>
      <c r="AA77" s="6"/>
      <c r="AJ77" s="11"/>
    </row>
    <row r="78" spans="1:36" x14ac:dyDescent="0.25">
      <c r="A78" s="1"/>
      <c r="B78" s="1"/>
      <c r="C78" s="13"/>
      <c r="D78" s="1"/>
      <c r="E78" s="1"/>
      <c r="F78" s="1"/>
      <c r="G78" s="1"/>
      <c r="H78" s="1"/>
      <c r="I78" s="13"/>
      <c r="J78" s="1"/>
      <c r="K78" s="13"/>
      <c r="L78" s="7"/>
      <c r="M78" s="7"/>
      <c r="N78" s="1"/>
      <c r="O78" s="1"/>
      <c r="P78" s="8"/>
      <c r="R78" s="11"/>
      <c r="U78" s="3"/>
      <c r="V78" s="3"/>
      <c r="W78" s="3"/>
      <c r="X78" s="6"/>
      <c r="Z78" s="6"/>
      <c r="AA78" s="6"/>
      <c r="AJ78" s="11"/>
    </row>
    <row r="79" spans="1:36" x14ac:dyDescent="0.25">
      <c r="A79" s="1"/>
      <c r="B79" s="1"/>
      <c r="C79" s="13"/>
      <c r="D79" s="1"/>
      <c r="E79" s="1"/>
      <c r="F79" s="1"/>
      <c r="G79" s="1"/>
      <c r="H79" s="1"/>
      <c r="I79" s="13"/>
      <c r="J79" s="1"/>
      <c r="K79" s="13"/>
      <c r="L79" s="7"/>
      <c r="M79" s="7"/>
      <c r="N79" s="1"/>
      <c r="O79" s="1"/>
      <c r="P79" s="8"/>
      <c r="R79" s="11"/>
      <c r="U79" s="3"/>
      <c r="V79" s="3"/>
      <c r="W79" s="3"/>
      <c r="X79" s="6"/>
      <c r="Z79" s="6"/>
      <c r="AA79" s="6"/>
      <c r="AJ79" s="11"/>
    </row>
    <row r="80" spans="1:36" x14ac:dyDescent="0.25">
      <c r="A80" s="1"/>
      <c r="B80" s="1"/>
      <c r="C80" s="13"/>
      <c r="D80" s="1"/>
      <c r="E80" s="1"/>
      <c r="F80" s="1"/>
      <c r="G80" s="1"/>
      <c r="H80" s="1"/>
      <c r="I80" s="13"/>
      <c r="J80" s="1"/>
      <c r="K80" s="13"/>
      <c r="L80" s="7"/>
      <c r="M80" s="7"/>
      <c r="N80" s="1"/>
      <c r="O80" s="1"/>
      <c r="P80" s="8"/>
      <c r="R80" s="11"/>
      <c r="U80" s="3"/>
      <c r="V80" s="3"/>
      <c r="W80" s="3"/>
      <c r="X80" s="6"/>
      <c r="Z80" s="6"/>
      <c r="AA80" s="6"/>
      <c r="AJ80" s="11"/>
    </row>
    <row r="81" spans="1:36" x14ac:dyDescent="0.25">
      <c r="A81" s="1"/>
      <c r="B81" s="1"/>
      <c r="C81" s="13"/>
      <c r="D81" s="1"/>
      <c r="E81" s="1"/>
      <c r="F81" s="1"/>
      <c r="G81" s="1"/>
      <c r="H81" s="1"/>
      <c r="I81" s="13"/>
      <c r="J81" s="1"/>
      <c r="K81" s="13"/>
      <c r="L81" s="7"/>
      <c r="M81" s="7"/>
      <c r="N81" s="1"/>
      <c r="O81" s="1"/>
      <c r="P81" s="8"/>
      <c r="R81" s="11"/>
      <c r="U81" s="3"/>
      <c r="V81" s="3"/>
      <c r="W81" s="3"/>
      <c r="X81" s="6"/>
      <c r="Z81" s="6"/>
      <c r="AA81" s="6"/>
      <c r="AJ81" s="11"/>
    </row>
    <row r="82" spans="1:36" x14ac:dyDescent="0.25">
      <c r="A82" s="1"/>
      <c r="B82" s="1"/>
      <c r="C82" s="13"/>
      <c r="D82" s="1"/>
      <c r="E82" s="1"/>
      <c r="F82" s="1"/>
      <c r="G82" s="1"/>
      <c r="H82" s="1"/>
      <c r="I82" s="13"/>
      <c r="J82" s="1"/>
      <c r="K82" s="13"/>
      <c r="L82" s="7"/>
      <c r="M82" s="7"/>
      <c r="N82" s="1"/>
      <c r="O82" s="1"/>
      <c r="P82" s="8"/>
      <c r="R82" s="11"/>
      <c r="U82" s="3"/>
      <c r="V82" s="3"/>
      <c r="W82" s="3"/>
      <c r="X82" s="6"/>
      <c r="Z82" s="6"/>
      <c r="AA82" s="6"/>
      <c r="AJ82" s="11"/>
    </row>
    <row r="83" spans="1:36" x14ac:dyDescent="0.25">
      <c r="A83" s="1"/>
      <c r="B83" s="1"/>
      <c r="C83" s="13"/>
      <c r="D83" s="1"/>
      <c r="E83" s="1"/>
      <c r="F83" s="1"/>
      <c r="G83" s="1"/>
      <c r="H83" s="1"/>
      <c r="I83" s="13"/>
      <c r="J83" s="1"/>
      <c r="K83" s="13"/>
      <c r="L83" s="7"/>
      <c r="M83" s="7"/>
      <c r="N83" s="1"/>
      <c r="O83" s="1"/>
      <c r="P83" s="8"/>
      <c r="R83" s="11"/>
      <c r="U83" s="3"/>
      <c r="V83" s="3"/>
      <c r="W83" s="3"/>
      <c r="X83" s="6"/>
      <c r="Z83" s="6"/>
      <c r="AA83" s="6"/>
      <c r="AJ83" s="11"/>
    </row>
    <row r="84" spans="1:36" x14ac:dyDescent="0.25">
      <c r="A84" s="1"/>
      <c r="B84" s="1"/>
      <c r="C84" s="13"/>
      <c r="D84" s="1"/>
      <c r="E84" s="1"/>
      <c r="F84" s="1"/>
      <c r="G84" s="1"/>
      <c r="H84" s="1"/>
      <c r="I84" s="13"/>
      <c r="J84" s="1"/>
      <c r="K84" s="13"/>
      <c r="L84" s="7"/>
      <c r="M84" s="7"/>
      <c r="N84" s="1"/>
      <c r="O84" s="1"/>
      <c r="P84" s="8"/>
      <c r="R84" s="11"/>
      <c r="U84" s="3"/>
      <c r="V84" s="3"/>
      <c r="W84" s="3"/>
      <c r="X84" s="6"/>
      <c r="Z84" s="6"/>
      <c r="AA84" s="6"/>
      <c r="AJ84" s="11"/>
    </row>
    <row r="85" spans="1:36" x14ac:dyDescent="0.25">
      <c r="A85" s="1"/>
      <c r="B85" s="1"/>
      <c r="C85" s="13"/>
      <c r="D85" s="1"/>
      <c r="E85" s="1"/>
      <c r="F85" s="1"/>
      <c r="G85" s="1"/>
      <c r="H85" s="1"/>
      <c r="I85" s="13"/>
      <c r="J85" s="1"/>
      <c r="K85" s="13"/>
      <c r="L85" s="7"/>
      <c r="M85" s="7"/>
      <c r="N85" s="1"/>
      <c r="O85" s="1"/>
      <c r="P85" s="8"/>
      <c r="R85" s="11"/>
      <c r="U85" s="3"/>
      <c r="V85" s="3"/>
      <c r="W85" s="3"/>
      <c r="X85" s="6"/>
      <c r="Z85" s="6"/>
      <c r="AA85" s="6"/>
      <c r="AJ85" s="11"/>
    </row>
    <row r="86" spans="1:36" x14ac:dyDescent="0.25">
      <c r="A86" s="1"/>
      <c r="B86" s="1"/>
      <c r="C86" s="13"/>
      <c r="D86" s="1"/>
      <c r="E86" s="1"/>
      <c r="F86" s="1"/>
      <c r="G86" s="1"/>
      <c r="H86" s="1"/>
      <c r="I86" s="13"/>
      <c r="J86" s="1"/>
      <c r="K86" s="13"/>
      <c r="L86" s="7"/>
      <c r="M86" s="7"/>
      <c r="N86" s="1"/>
      <c r="O86" s="1"/>
      <c r="P86" s="8"/>
      <c r="R86" s="11"/>
      <c r="U86" s="3"/>
      <c r="V86" s="3"/>
      <c r="W86" s="3"/>
      <c r="X86" s="6"/>
      <c r="Z86" s="6"/>
      <c r="AA86" s="6"/>
      <c r="AJ86" s="11"/>
    </row>
    <row r="87" spans="1:36" x14ac:dyDescent="0.25">
      <c r="A87" s="4"/>
      <c r="B87" s="4"/>
      <c r="C87" s="13"/>
      <c r="D87" s="4"/>
      <c r="E87" s="4"/>
      <c r="F87" s="4"/>
      <c r="G87" s="4"/>
      <c r="H87" s="4"/>
      <c r="I87" s="13"/>
      <c r="J87" s="4"/>
      <c r="K87" s="13"/>
      <c r="L87" s="9"/>
      <c r="M87" s="9"/>
      <c r="N87" s="4"/>
      <c r="O87" s="1"/>
      <c r="P87" s="12"/>
      <c r="Q87" s="11"/>
      <c r="R87" s="11"/>
      <c r="S87" s="11"/>
      <c r="T87" s="11"/>
      <c r="U87" s="11"/>
      <c r="V87" s="11"/>
      <c r="W87" s="11"/>
      <c r="X87" s="12"/>
      <c r="Y87" s="11"/>
      <c r="Z87" s="12"/>
      <c r="AA87" s="12"/>
      <c r="AB87" s="11"/>
      <c r="AE87" s="5"/>
      <c r="AF87" s="5"/>
      <c r="AJ87" s="11"/>
    </row>
    <row r="88" spans="1:3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4"/>
      <c r="M88" s="14"/>
      <c r="N88" s="13"/>
      <c r="O88" s="13"/>
      <c r="P88" s="12"/>
      <c r="Q88" s="11"/>
      <c r="R88" s="11"/>
      <c r="S88" s="11"/>
      <c r="T88" s="11"/>
      <c r="U88" s="11"/>
      <c r="V88" s="11"/>
      <c r="W88" s="11"/>
      <c r="X88" s="12"/>
      <c r="Y88" s="11"/>
      <c r="Z88" s="12"/>
      <c r="AA88" s="12"/>
      <c r="AB88" s="11"/>
      <c r="AC88" s="11"/>
      <c r="AD88" s="11"/>
      <c r="AE88" s="11"/>
      <c r="AF88" s="11"/>
      <c r="AG88" s="11"/>
      <c r="AH88" s="11"/>
      <c r="AJ88" s="11"/>
    </row>
    <row r="89" spans="1:36" x14ac:dyDescent="0.25">
      <c r="A89" s="1"/>
      <c r="B89" s="1"/>
      <c r="C89" s="13"/>
      <c r="D89" s="1"/>
      <c r="E89" s="1"/>
      <c r="F89" s="1"/>
      <c r="G89" s="1"/>
      <c r="H89" s="1"/>
      <c r="I89" s="13"/>
      <c r="J89" s="1"/>
      <c r="K89" s="13"/>
      <c r="L89" s="7"/>
      <c r="M89" s="7"/>
      <c r="N89" s="1"/>
      <c r="O89" s="1"/>
      <c r="P89" s="8"/>
      <c r="R89" s="11"/>
      <c r="U89" s="3"/>
      <c r="V89" s="3"/>
      <c r="W89" s="3"/>
      <c r="X89" s="6"/>
      <c r="Z89" s="6"/>
      <c r="AA89" s="6"/>
      <c r="AJ89" s="11"/>
    </row>
    <row r="90" spans="1:36" x14ac:dyDescent="0.25">
      <c r="A90" s="1"/>
      <c r="B90" s="1"/>
      <c r="C90" s="13"/>
      <c r="D90" s="1"/>
      <c r="E90" s="1"/>
      <c r="F90" s="1"/>
      <c r="G90" s="1"/>
      <c r="H90" s="1"/>
      <c r="I90" s="13"/>
      <c r="J90" s="1"/>
      <c r="K90" s="13"/>
      <c r="L90" s="7"/>
      <c r="M90" s="7"/>
      <c r="N90" s="1"/>
      <c r="O90" s="1"/>
      <c r="P90" s="8"/>
      <c r="R90" s="11"/>
      <c r="U90" s="3"/>
      <c r="V90" s="3"/>
      <c r="W90" s="3"/>
      <c r="X90" s="6"/>
      <c r="Z90" s="6"/>
      <c r="AA90" s="6"/>
      <c r="AJ90" s="11"/>
    </row>
    <row r="91" spans="1:36" x14ac:dyDescent="0.25">
      <c r="A91" s="1"/>
      <c r="B91" s="1"/>
      <c r="C91" s="13"/>
      <c r="D91" s="4"/>
      <c r="E91" s="1"/>
      <c r="F91" s="1"/>
      <c r="G91" s="1"/>
      <c r="H91" s="1"/>
      <c r="I91" s="13"/>
      <c r="J91" s="1"/>
      <c r="K91" s="13"/>
      <c r="L91" s="7"/>
      <c r="M91" s="7"/>
      <c r="N91" s="1"/>
      <c r="O91" s="1"/>
      <c r="P91" s="8"/>
      <c r="R91" s="11"/>
      <c r="U91" s="3"/>
      <c r="V91" s="3"/>
      <c r="W91" s="3"/>
      <c r="X91" s="6"/>
      <c r="Z91" s="6"/>
      <c r="AA91" s="6"/>
      <c r="AJ91" s="11"/>
    </row>
    <row r="92" spans="1:36" x14ac:dyDescent="0.25">
      <c r="A92" s="1"/>
      <c r="B92" s="1"/>
      <c r="C92" s="13"/>
      <c r="D92" s="1"/>
      <c r="E92" s="1"/>
      <c r="F92" s="1"/>
      <c r="G92" s="1"/>
      <c r="H92" s="1"/>
      <c r="I92" s="13"/>
      <c r="J92" s="1"/>
      <c r="K92" s="13"/>
      <c r="L92" s="7"/>
      <c r="M92" s="7"/>
      <c r="N92" s="1"/>
      <c r="O92" s="1"/>
      <c r="P92" s="8"/>
      <c r="R92" s="11"/>
      <c r="U92" s="3"/>
      <c r="V92" s="3"/>
      <c r="W92" s="3"/>
      <c r="X92" s="6"/>
      <c r="Z92" s="6"/>
      <c r="AA92" s="6"/>
      <c r="AJ92" s="11"/>
    </row>
    <row r="93" spans="1:36" x14ac:dyDescent="0.25">
      <c r="A93" s="1"/>
      <c r="B93" s="1"/>
      <c r="C93" s="13"/>
      <c r="D93" s="1"/>
      <c r="E93" s="1"/>
      <c r="F93" s="1"/>
      <c r="G93" s="1"/>
      <c r="H93" s="1"/>
      <c r="I93" s="13"/>
      <c r="J93" s="1"/>
      <c r="K93" s="13"/>
      <c r="L93" s="7"/>
      <c r="M93" s="7"/>
      <c r="N93" s="1"/>
      <c r="O93" s="1"/>
      <c r="P93" s="8"/>
      <c r="R93" s="11"/>
      <c r="U93" s="3"/>
      <c r="V93" s="3"/>
      <c r="W93" s="3"/>
      <c r="X93" s="6"/>
      <c r="Z93" s="6"/>
      <c r="AA93" s="6"/>
      <c r="AJ93" s="11"/>
    </row>
    <row r="94" spans="1:36" x14ac:dyDescent="0.25">
      <c r="A94" s="1"/>
      <c r="B94" s="1"/>
      <c r="C94" s="13"/>
      <c r="D94" s="1"/>
      <c r="E94" s="1"/>
      <c r="F94" s="1"/>
      <c r="G94" s="1"/>
      <c r="H94" s="1"/>
      <c r="I94" s="13"/>
      <c r="J94" s="1"/>
      <c r="K94" s="13"/>
      <c r="L94" s="7"/>
      <c r="M94" s="7"/>
      <c r="N94" s="1"/>
      <c r="O94" s="1"/>
      <c r="P94" s="8"/>
      <c r="R94" s="11"/>
      <c r="U94" s="3"/>
      <c r="V94" s="3"/>
      <c r="W94" s="3"/>
      <c r="X94" s="6"/>
      <c r="Z94" s="6"/>
      <c r="AA94" s="6"/>
      <c r="AJ94" s="11"/>
    </row>
    <row r="95" spans="1:3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4"/>
      <c r="M95" s="14"/>
      <c r="N95" s="13"/>
      <c r="O95" s="13"/>
      <c r="P95" s="12"/>
      <c r="Q95" s="11"/>
      <c r="R95" s="11"/>
      <c r="S95" s="11"/>
      <c r="T95" s="11"/>
      <c r="U95" s="3"/>
      <c r="V95" s="3"/>
      <c r="W95" s="3"/>
      <c r="X95" s="3"/>
      <c r="Y95" s="11"/>
      <c r="Z95" s="12"/>
      <c r="AA95" s="12"/>
      <c r="AB95" s="11"/>
      <c r="AE95" s="5"/>
      <c r="AF95" s="5"/>
      <c r="AJ95" s="11"/>
    </row>
    <row r="96" spans="1:36" x14ac:dyDescent="0.25">
      <c r="A96" s="1"/>
      <c r="B96" s="1"/>
      <c r="C96" s="13"/>
      <c r="D96" s="1"/>
      <c r="E96" s="1"/>
      <c r="F96" s="1"/>
      <c r="G96" s="1"/>
      <c r="H96" s="1"/>
      <c r="I96" s="13"/>
      <c r="J96" s="1"/>
      <c r="K96" s="13"/>
      <c r="L96" s="7"/>
      <c r="M96" s="7"/>
      <c r="N96" s="1"/>
      <c r="O96" s="1"/>
      <c r="P96" s="8"/>
      <c r="R96" s="11"/>
      <c r="U96" s="3"/>
      <c r="V96" s="3"/>
      <c r="W96" s="3"/>
      <c r="X96" s="6"/>
      <c r="Z96" s="6"/>
      <c r="AA96" s="6"/>
      <c r="AJ96" s="11"/>
    </row>
    <row r="97" spans="1:36" x14ac:dyDescent="0.25">
      <c r="A97" s="1"/>
      <c r="B97" s="1"/>
      <c r="C97" s="13"/>
      <c r="D97" s="1"/>
      <c r="E97" s="1"/>
      <c r="F97" s="1"/>
      <c r="G97" s="1"/>
      <c r="H97" s="1"/>
      <c r="I97" s="13"/>
      <c r="J97" s="1"/>
      <c r="K97" s="13"/>
      <c r="L97" s="7"/>
      <c r="M97" s="7"/>
      <c r="N97" s="1"/>
      <c r="O97" s="1"/>
      <c r="P97" s="8"/>
      <c r="R97" s="11"/>
      <c r="U97" s="3"/>
      <c r="V97" s="3"/>
      <c r="W97" s="3"/>
      <c r="X97" s="6"/>
      <c r="Z97" s="6"/>
      <c r="AA97" s="6"/>
      <c r="AJ97" s="11"/>
    </row>
    <row r="98" spans="1:36" x14ac:dyDescent="0.25">
      <c r="A98" s="1"/>
      <c r="B98" s="1"/>
      <c r="C98" s="13"/>
      <c r="D98" s="1"/>
      <c r="E98" s="1"/>
      <c r="F98" s="1"/>
      <c r="G98" s="1"/>
      <c r="H98" s="1"/>
      <c r="I98" s="13"/>
      <c r="J98" s="1"/>
      <c r="K98" s="13"/>
      <c r="L98" s="7"/>
      <c r="M98" s="7"/>
      <c r="N98" s="1"/>
      <c r="O98" s="1"/>
      <c r="P98" s="8"/>
      <c r="R98" s="11"/>
      <c r="U98" s="3"/>
      <c r="V98" s="3"/>
      <c r="W98" s="3"/>
      <c r="X98" s="6"/>
      <c r="Z98" s="6"/>
      <c r="AA98" s="6"/>
      <c r="AJ98" s="11"/>
    </row>
    <row r="99" spans="1:36" x14ac:dyDescent="0.25">
      <c r="A99" s="1"/>
      <c r="B99" s="1"/>
      <c r="C99" s="13"/>
      <c r="D99" s="1"/>
      <c r="E99" s="1"/>
      <c r="F99" s="1"/>
      <c r="G99" s="1"/>
      <c r="H99" s="1"/>
      <c r="I99" s="13"/>
      <c r="J99" s="1"/>
      <c r="K99" s="13"/>
      <c r="L99" s="7"/>
      <c r="M99" s="7"/>
      <c r="N99" s="1"/>
      <c r="O99" s="1"/>
      <c r="P99" s="8"/>
      <c r="R99" s="11"/>
      <c r="U99" s="3"/>
      <c r="V99" s="3"/>
      <c r="W99" s="3"/>
      <c r="X99" s="6"/>
      <c r="Z99" s="6"/>
      <c r="AA99" s="6"/>
      <c r="AJ99" s="11"/>
    </row>
    <row r="100" spans="1:36" x14ac:dyDescent="0.25">
      <c r="A100" s="1"/>
      <c r="B100" s="1"/>
      <c r="C100" s="13"/>
      <c r="D100" s="1"/>
      <c r="E100" s="1"/>
      <c r="F100" s="1"/>
      <c r="G100" s="1"/>
      <c r="H100" s="1"/>
      <c r="I100" s="13"/>
      <c r="J100" s="1"/>
      <c r="K100" s="13"/>
      <c r="L100" s="7"/>
      <c r="M100" s="7"/>
      <c r="N100" s="1"/>
      <c r="O100" s="1"/>
      <c r="P100" s="8"/>
      <c r="R100" s="11"/>
      <c r="U100" s="3"/>
      <c r="V100" s="3"/>
      <c r="W100" s="3"/>
      <c r="X100" s="6"/>
      <c r="Z100" s="6"/>
      <c r="AA100" s="6"/>
      <c r="AJ100" s="11"/>
    </row>
    <row r="101" spans="1:36" x14ac:dyDescent="0.25">
      <c r="A101" s="1"/>
      <c r="B101" s="1"/>
      <c r="C101" s="13"/>
      <c r="D101" s="1"/>
      <c r="E101" s="1"/>
      <c r="F101" s="1"/>
      <c r="G101" s="1"/>
      <c r="H101" s="1"/>
      <c r="I101" s="13"/>
      <c r="J101" s="1"/>
      <c r="K101" s="13"/>
      <c r="L101" s="7"/>
      <c r="M101" s="7"/>
      <c r="N101" s="1"/>
      <c r="O101" s="1"/>
      <c r="P101" s="8"/>
      <c r="R101" s="11"/>
      <c r="U101" s="3"/>
      <c r="V101" s="3"/>
      <c r="W101" s="3"/>
      <c r="X101" s="6"/>
      <c r="Z101" s="6"/>
      <c r="AA101" s="6"/>
      <c r="AJ101" s="11"/>
    </row>
    <row r="102" spans="1:36" x14ac:dyDescent="0.25">
      <c r="A102" s="1"/>
      <c r="B102" s="1"/>
      <c r="C102" s="13"/>
      <c r="D102" s="1"/>
      <c r="E102" s="1"/>
      <c r="F102" s="1"/>
      <c r="G102" s="1"/>
      <c r="H102" s="1"/>
      <c r="I102" s="13"/>
      <c r="J102" s="1"/>
      <c r="K102" s="13"/>
      <c r="L102" s="7"/>
      <c r="M102" s="7"/>
      <c r="N102" s="1"/>
      <c r="O102" s="1"/>
      <c r="P102" s="8"/>
      <c r="R102" s="11"/>
      <c r="U102" s="3"/>
      <c r="V102" s="3"/>
      <c r="W102" s="3"/>
      <c r="X102" s="6"/>
      <c r="Z102" s="6"/>
      <c r="AA102" s="6"/>
      <c r="AJ102" s="11"/>
    </row>
    <row r="103" spans="1:36" x14ac:dyDescent="0.25">
      <c r="A103" s="1"/>
      <c r="B103" s="1"/>
      <c r="C103" s="13"/>
      <c r="D103" s="1"/>
      <c r="E103" s="1"/>
      <c r="F103" s="1"/>
      <c r="G103" s="1"/>
      <c r="H103" s="1"/>
      <c r="I103" s="13"/>
      <c r="J103" s="1"/>
      <c r="K103" s="13"/>
      <c r="L103" s="7"/>
      <c r="M103" s="7"/>
      <c r="N103" s="1"/>
      <c r="O103" s="1"/>
      <c r="P103" s="8"/>
      <c r="R103" s="11"/>
      <c r="U103" s="3"/>
      <c r="V103" s="3"/>
      <c r="W103" s="3"/>
      <c r="X103" s="6"/>
      <c r="Z103" s="6"/>
      <c r="AA103" s="6"/>
      <c r="AJ103" s="11"/>
    </row>
    <row r="104" spans="1:36" x14ac:dyDescent="0.25">
      <c r="A104" s="1"/>
      <c r="B104" s="1"/>
      <c r="C104" s="13"/>
      <c r="D104" s="1"/>
      <c r="E104" s="1"/>
      <c r="F104" s="1"/>
      <c r="G104" s="1"/>
      <c r="H104" s="1"/>
      <c r="I104" s="13"/>
      <c r="J104" s="1"/>
      <c r="K104" s="13"/>
      <c r="L104" s="7"/>
      <c r="M104" s="7"/>
      <c r="N104" s="1"/>
      <c r="O104" s="1"/>
      <c r="P104" s="8"/>
      <c r="R104" s="11"/>
      <c r="U104" s="3"/>
      <c r="V104" s="3"/>
      <c r="W104" s="3"/>
      <c r="X104" s="6"/>
      <c r="Z104" s="6"/>
      <c r="AA104" s="6"/>
      <c r="AJ104" s="11"/>
    </row>
    <row r="105" spans="1:36" x14ac:dyDescent="0.25">
      <c r="A105" s="1"/>
      <c r="B105" s="1"/>
      <c r="C105" s="13"/>
      <c r="D105" s="1"/>
      <c r="E105" s="1"/>
      <c r="F105" s="1"/>
      <c r="G105" s="1"/>
      <c r="H105" s="1"/>
      <c r="I105" s="13"/>
      <c r="J105" s="1"/>
      <c r="K105" s="13"/>
      <c r="L105" s="7"/>
      <c r="M105" s="7"/>
      <c r="N105" s="1"/>
      <c r="O105" s="1"/>
      <c r="P105" s="8"/>
      <c r="R105" s="11"/>
      <c r="U105" s="3"/>
      <c r="V105" s="3"/>
      <c r="W105" s="3"/>
      <c r="X105" s="6"/>
      <c r="Z105" s="6"/>
      <c r="AA105" s="6"/>
      <c r="AJ105" s="11"/>
    </row>
    <row r="106" spans="1:36" x14ac:dyDescent="0.25">
      <c r="A106" s="1"/>
      <c r="B106" s="1"/>
      <c r="C106" s="13"/>
      <c r="D106" s="1"/>
      <c r="E106" s="1"/>
      <c r="F106" s="1"/>
      <c r="G106" s="1"/>
      <c r="H106" s="1"/>
      <c r="I106" s="13"/>
      <c r="J106" s="1"/>
      <c r="K106" s="13"/>
      <c r="L106" s="7"/>
      <c r="M106" s="7"/>
      <c r="N106" s="1"/>
      <c r="O106" s="1"/>
      <c r="P106" s="8"/>
      <c r="R106" s="11"/>
      <c r="U106" s="3"/>
      <c r="V106" s="3"/>
      <c r="W106" s="3"/>
      <c r="X106" s="6"/>
      <c r="Z106" s="6"/>
      <c r="AA106" s="6"/>
      <c r="AJ106" s="11"/>
    </row>
    <row r="107" spans="1:36" x14ac:dyDescent="0.25">
      <c r="A107" s="1"/>
      <c r="B107" s="1"/>
      <c r="C107" s="13"/>
      <c r="D107" s="1"/>
      <c r="E107" s="1"/>
      <c r="F107" s="1"/>
      <c r="G107" s="1"/>
      <c r="H107" s="1"/>
      <c r="I107" s="13"/>
      <c r="J107" s="1"/>
      <c r="K107" s="13"/>
      <c r="L107" s="7"/>
      <c r="M107" s="7"/>
      <c r="N107" s="1"/>
      <c r="O107" s="1"/>
      <c r="P107" s="8"/>
      <c r="R107" s="11"/>
      <c r="U107" s="3"/>
      <c r="V107" s="3"/>
      <c r="W107" s="3"/>
      <c r="X107" s="6"/>
      <c r="Z107" s="6"/>
      <c r="AA107" s="6"/>
      <c r="AJ107" s="11"/>
    </row>
    <row r="108" spans="1:36" x14ac:dyDescent="0.25">
      <c r="A108" s="1"/>
      <c r="B108" s="1"/>
      <c r="C108" s="13"/>
      <c r="D108" s="1"/>
      <c r="E108" s="1"/>
      <c r="F108" s="1"/>
      <c r="G108" s="1"/>
      <c r="H108" s="1"/>
      <c r="I108" s="13"/>
      <c r="J108" s="1"/>
      <c r="K108" s="13"/>
      <c r="L108" s="7"/>
      <c r="M108" s="7"/>
      <c r="N108" s="1"/>
      <c r="O108" s="1"/>
      <c r="P108" s="8"/>
      <c r="R108" s="11"/>
      <c r="U108" s="3"/>
      <c r="V108" s="3"/>
      <c r="W108" s="3"/>
      <c r="X108" s="6"/>
      <c r="Z108" s="6"/>
      <c r="AA108" s="6"/>
      <c r="AJ108" s="11"/>
    </row>
    <row r="109" spans="1:36" x14ac:dyDescent="0.25">
      <c r="A109" s="1"/>
      <c r="B109" s="1"/>
      <c r="C109" s="13"/>
      <c r="D109" s="1"/>
      <c r="E109" s="1"/>
      <c r="F109" s="1"/>
      <c r="G109" s="1"/>
      <c r="H109" s="1"/>
      <c r="I109" s="13"/>
      <c r="J109" s="1"/>
      <c r="K109" s="13"/>
      <c r="L109" s="7"/>
      <c r="M109" s="7"/>
      <c r="N109" s="1"/>
      <c r="O109" s="1"/>
      <c r="P109" s="8"/>
      <c r="R109" s="11"/>
      <c r="U109" s="3"/>
      <c r="V109" s="3"/>
      <c r="W109" s="3"/>
      <c r="X109" s="6"/>
      <c r="Z109" s="6"/>
      <c r="AA109" s="6"/>
      <c r="AJ109" s="11"/>
    </row>
    <row r="110" spans="1:36" x14ac:dyDescent="0.25">
      <c r="A110" s="1"/>
      <c r="B110" s="1"/>
      <c r="C110" s="13"/>
      <c r="D110" s="1"/>
      <c r="E110" s="1"/>
      <c r="F110" s="1"/>
      <c r="G110" s="1"/>
      <c r="H110" s="1"/>
      <c r="I110" s="13"/>
      <c r="J110" s="1"/>
      <c r="K110" s="13"/>
      <c r="L110" s="7"/>
      <c r="M110" s="7"/>
      <c r="N110" s="1"/>
      <c r="O110" s="1"/>
      <c r="P110" s="8"/>
      <c r="R110" s="11"/>
      <c r="U110" s="3"/>
      <c r="V110" s="3"/>
      <c r="W110" s="3"/>
      <c r="X110" s="6"/>
      <c r="Z110" s="6"/>
      <c r="AA110" s="6"/>
      <c r="AJ110" s="11"/>
    </row>
    <row r="111" spans="1:36" x14ac:dyDescent="0.25">
      <c r="A111" s="1"/>
      <c r="B111" s="1"/>
      <c r="C111" s="13"/>
      <c r="D111" s="1"/>
      <c r="E111" s="1"/>
      <c r="F111" s="1"/>
      <c r="G111" s="1"/>
      <c r="H111" s="1"/>
      <c r="I111" s="13"/>
      <c r="J111" s="1"/>
      <c r="K111" s="13"/>
      <c r="L111" s="7"/>
      <c r="M111" s="7"/>
      <c r="N111" s="1"/>
      <c r="O111" s="1"/>
      <c r="P111" s="8"/>
      <c r="R111" s="11"/>
      <c r="U111" s="3"/>
      <c r="V111" s="3"/>
      <c r="W111" s="3"/>
      <c r="X111" s="6"/>
      <c r="Z111" s="6"/>
      <c r="AA111" s="6"/>
      <c r="AJ111" s="11"/>
    </row>
    <row r="112" spans="1:36" x14ac:dyDescent="0.25">
      <c r="A112" s="1"/>
      <c r="B112" s="1"/>
      <c r="C112" s="13"/>
      <c r="D112" s="1"/>
      <c r="E112" s="1"/>
      <c r="F112" s="1"/>
      <c r="G112" s="1"/>
      <c r="H112" s="1"/>
      <c r="I112" s="13"/>
      <c r="J112" s="1"/>
      <c r="K112" s="13"/>
      <c r="L112" s="7"/>
      <c r="M112" s="7"/>
      <c r="N112" s="1"/>
      <c r="O112" s="1"/>
      <c r="P112" s="8"/>
      <c r="R112" s="11"/>
      <c r="U112" s="3"/>
      <c r="V112" s="3"/>
      <c r="W112" s="3"/>
      <c r="X112" s="6"/>
      <c r="Z112" s="6"/>
      <c r="AA112" s="6"/>
      <c r="AJ112" s="11"/>
    </row>
    <row r="113" spans="1:36" x14ac:dyDescent="0.25">
      <c r="A113" s="1"/>
      <c r="B113" s="1"/>
      <c r="C113" s="13"/>
      <c r="D113" s="1"/>
      <c r="E113" s="1"/>
      <c r="F113" s="1"/>
      <c r="G113" s="1"/>
      <c r="H113" s="1"/>
      <c r="I113" s="13"/>
      <c r="J113" s="1"/>
      <c r="K113" s="13"/>
      <c r="L113" s="7"/>
      <c r="M113" s="7"/>
      <c r="N113" s="1"/>
      <c r="O113" s="1"/>
      <c r="P113" s="8"/>
      <c r="R113" s="11"/>
      <c r="U113" s="3"/>
      <c r="V113" s="3"/>
      <c r="W113" s="3"/>
      <c r="X113" s="6"/>
      <c r="Z113" s="6"/>
      <c r="AA113" s="6"/>
      <c r="AJ113" s="11"/>
    </row>
    <row r="114" spans="1:36" x14ac:dyDescent="0.25">
      <c r="A114" s="1"/>
      <c r="B114" s="1"/>
      <c r="C114" s="13"/>
      <c r="D114" s="1"/>
      <c r="E114" s="1"/>
      <c r="F114" s="1"/>
      <c r="G114" s="1"/>
      <c r="H114" s="1"/>
      <c r="I114" s="13"/>
      <c r="J114" s="1"/>
      <c r="K114" s="13"/>
      <c r="L114" s="7"/>
      <c r="M114" s="7"/>
      <c r="N114" s="1"/>
      <c r="O114" s="1"/>
      <c r="P114" s="8"/>
      <c r="R114" s="11"/>
      <c r="U114" s="3"/>
      <c r="V114" s="3"/>
      <c r="W114" s="3"/>
      <c r="X114" s="6"/>
      <c r="Z114" s="6"/>
      <c r="AA114" s="6"/>
      <c r="AJ114" s="11"/>
    </row>
    <row r="115" spans="1:36" x14ac:dyDescent="0.25">
      <c r="A115" s="1"/>
      <c r="B115" s="1"/>
      <c r="C115" s="13"/>
      <c r="D115" s="1"/>
      <c r="E115" s="1"/>
      <c r="F115" s="1"/>
      <c r="G115" s="1"/>
      <c r="H115" s="1"/>
      <c r="I115" s="13"/>
      <c r="J115" s="1"/>
      <c r="K115" s="13"/>
      <c r="L115" s="7"/>
      <c r="M115" s="7"/>
      <c r="N115" s="1"/>
      <c r="O115" s="1"/>
      <c r="P115" s="8"/>
      <c r="R115" s="11"/>
      <c r="U115" s="3"/>
      <c r="V115" s="3"/>
      <c r="W115" s="3"/>
      <c r="X115" s="6"/>
      <c r="Z115" s="6"/>
      <c r="AA115" s="6"/>
      <c r="AJ115" s="11"/>
    </row>
    <row r="116" spans="1:36" x14ac:dyDescent="0.25">
      <c r="A116" s="1"/>
      <c r="B116" s="1"/>
      <c r="C116" s="13"/>
      <c r="D116" s="1"/>
      <c r="E116" s="1"/>
      <c r="F116" s="1"/>
      <c r="G116" s="1"/>
      <c r="H116" s="1"/>
      <c r="I116" s="13"/>
      <c r="J116" s="1"/>
      <c r="K116" s="13"/>
      <c r="L116" s="7"/>
      <c r="M116" s="7"/>
      <c r="N116" s="1"/>
      <c r="O116" s="1"/>
      <c r="P116" s="8"/>
      <c r="R116" s="11"/>
      <c r="U116" s="3"/>
      <c r="V116" s="3"/>
      <c r="W116" s="3"/>
      <c r="X116" s="6"/>
      <c r="Z116" s="6"/>
      <c r="AA116" s="6"/>
      <c r="AJ116" s="11"/>
    </row>
    <row r="117" spans="1:36" x14ac:dyDescent="0.25">
      <c r="A117" s="1"/>
      <c r="B117" s="1"/>
      <c r="C117" s="13"/>
      <c r="D117" s="1"/>
      <c r="E117" s="1"/>
      <c r="F117" s="1"/>
      <c r="G117" s="1"/>
      <c r="H117" s="1"/>
      <c r="I117" s="13"/>
      <c r="J117" s="1"/>
      <c r="K117" s="13"/>
      <c r="L117" s="7"/>
      <c r="M117" s="7"/>
      <c r="N117" s="1"/>
      <c r="O117" s="1"/>
      <c r="P117" s="8"/>
      <c r="R117" s="11"/>
      <c r="U117" s="3"/>
      <c r="V117" s="3"/>
      <c r="W117" s="3"/>
      <c r="X117" s="6"/>
      <c r="Z117" s="6"/>
      <c r="AA117" s="6"/>
      <c r="AJ117" s="11"/>
    </row>
    <row r="118" spans="1:36" x14ac:dyDescent="0.25">
      <c r="A118" s="1"/>
      <c r="B118" s="1"/>
      <c r="C118" s="13"/>
      <c r="D118" s="1"/>
      <c r="E118" s="1"/>
      <c r="F118" s="1"/>
      <c r="G118" s="1"/>
      <c r="H118" s="1"/>
      <c r="I118" s="13"/>
      <c r="J118" s="1"/>
      <c r="K118" s="13"/>
      <c r="L118" s="7"/>
      <c r="M118" s="7"/>
      <c r="N118" s="1"/>
      <c r="O118" s="1"/>
      <c r="P118" s="8"/>
      <c r="R118" s="11"/>
      <c r="U118" s="3"/>
      <c r="V118" s="3"/>
      <c r="W118" s="3"/>
      <c r="X118" s="6"/>
      <c r="Z118" s="6"/>
      <c r="AA118" s="6"/>
      <c r="AJ118" s="11"/>
    </row>
    <row r="119" spans="1:36" x14ac:dyDescent="0.25">
      <c r="A119" s="1"/>
      <c r="B119" s="1"/>
      <c r="C119" s="13"/>
      <c r="D119" s="1"/>
      <c r="E119" s="1"/>
      <c r="F119" s="1"/>
      <c r="G119" s="1"/>
      <c r="H119" s="1"/>
      <c r="I119" s="13"/>
      <c r="J119" s="1"/>
      <c r="K119" s="13"/>
      <c r="L119" s="7"/>
      <c r="M119" s="7"/>
      <c r="N119" s="1"/>
      <c r="O119" s="1"/>
      <c r="P119" s="8"/>
      <c r="R119" s="11"/>
      <c r="U119" s="3"/>
      <c r="V119" s="3"/>
      <c r="W119" s="3"/>
      <c r="X119" s="6"/>
      <c r="Z119" s="6"/>
      <c r="AA119" s="6"/>
      <c r="AJ119" s="11"/>
    </row>
    <row r="120" spans="1:36" x14ac:dyDescent="0.25">
      <c r="A120" s="1"/>
      <c r="B120" s="1"/>
      <c r="C120" s="13"/>
      <c r="D120" s="1"/>
      <c r="E120" s="1"/>
      <c r="F120" s="1"/>
      <c r="G120" s="1"/>
      <c r="H120" s="1"/>
      <c r="I120" s="13"/>
      <c r="J120" s="1"/>
      <c r="K120" s="13"/>
      <c r="L120" s="7"/>
      <c r="M120" s="7"/>
      <c r="N120" s="1"/>
      <c r="O120" s="1"/>
      <c r="P120" s="8"/>
      <c r="R120" s="11"/>
      <c r="U120" s="3"/>
      <c r="V120" s="3"/>
      <c r="W120" s="3"/>
      <c r="X120" s="6"/>
      <c r="Z120" s="6"/>
      <c r="AA120" s="6"/>
      <c r="AJ120" s="11"/>
    </row>
    <row r="121" spans="1:36" x14ac:dyDescent="0.25">
      <c r="A121" s="1"/>
      <c r="B121" s="1"/>
      <c r="C121" s="13"/>
      <c r="D121" s="1"/>
      <c r="E121" s="1"/>
      <c r="F121" s="1"/>
      <c r="G121" s="1"/>
      <c r="H121" s="1"/>
      <c r="I121" s="13"/>
      <c r="J121" s="1"/>
      <c r="K121" s="13"/>
      <c r="L121" s="7"/>
      <c r="M121" s="7"/>
      <c r="N121" s="1"/>
      <c r="O121" s="1"/>
      <c r="P121" s="8"/>
      <c r="R121" s="11"/>
      <c r="U121" s="3"/>
      <c r="V121" s="3"/>
      <c r="W121" s="3"/>
      <c r="X121" s="6"/>
      <c r="Z121" s="6"/>
      <c r="AA121" s="6"/>
      <c r="AJ121" s="11"/>
    </row>
    <row r="122" spans="1:36" x14ac:dyDescent="0.25">
      <c r="A122" s="1"/>
      <c r="B122" s="1"/>
      <c r="C122" s="13"/>
      <c r="D122" s="1"/>
      <c r="E122" s="1"/>
      <c r="F122" s="1"/>
      <c r="G122" s="1"/>
      <c r="H122" s="1"/>
      <c r="I122" s="13"/>
      <c r="J122" s="1"/>
      <c r="K122" s="13"/>
      <c r="L122" s="7"/>
      <c r="M122" s="7"/>
      <c r="N122" s="1"/>
      <c r="O122" s="1"/>
      <c r="P122" s="8"/>
      <c r="R122" s="11"/>
      <c r="U122" s="3"/>
      <c r="V122" s="3"/>
      <c r="W122" s="3"/>
      <c r="X122" s="6"/>
      <c r="Z122" s="6"/>
      <c r="AA122" s="6"/>
      <c r="AJ122" s="11"/>
    </row>
    <row r="123" spans="1:36" x14ac:dyDescent="0.25">
      <c r="A123" s="1"/>
      <c r="B123" s="1"/>
      <c r="C123" s="13"/>
      <c r="D123" s="4"/>
      <c r="E123" s="1"/>
      <c r="F123" s="1"/>
      <c r="G123" s="1"/>
      <c r="H123" s="1"/>
      <c r="I123" s="13"/>
      <c r="J123" s="1"/>
      <c r="K123" s="13"/>
      <c r="L123" s="7"/>
      <c r="M123" s="7"/>
      <c r="N123" s="1"/>
      <c r="O123" s="1"/>
      <c r="P123" s="8"/>
      <c r="R123" s="11"/>
      <c r="U123" s="3"/>
      <c r="V123" s="3"/>
      <c r="W123" s="3"/>
      <c r="X123" s="6"/>
      <c r="Z123" s="6"/>
      <c r="AA123" s="6"/>
      <c r="AJ123" s="11"/>
    </row>
    <row r="124" spans="1:36" x14ac:dyDescent="0.25">
      <c r="A124" s="1"/>
      <c r="B124" s="1"/>
      <c r="C124" s="13"/>
      <c r="D124" s="1"/>
      <c r="E124" s="1"/>
      <c r="F124" s="1"/>
      <c r="G124" s="1"/>
      <c r="H124" s="1"/>
      <c r="I124" s="13"/>
      <c r="J124" s="1"/>
      <c r="K124" s="13"/>
      <c r="L124" s="7"/>
      <c r="M124" s="7"/>
      <c r="N124" s="1"/>
      <c r="O124" s="1"/>
      <c r="P124" s="8"/>
      <c r="R124" s="11"/>
      <c r="U124" s="3"/>
      <c r="V124" s="3"/>
      <c r="W124" s="3"/>
      <c r="X124" s="6"/>
      <c r="Z124" s="6"/>
      <c r="AA124" s="6"/>
      <c r="AJ124" s="11"/>
    </row>
    <row r="125" spans="1:36" x14ac:dyDescent="0.25">
      <c r="A125" s="1"/>
      <c r="B125" s="1"/>
      <c r="C125" s="13"/>
      <c r="D125" s="1"/>
      <c r="E125" s="1"/>
      <c r="F125" s="1"/>
      <c r="G125" s="1"/>
      <c r="H125" s="1"/>
      <c r="I125" s="13"/>
      <c r="J125" s="1"/>
      <c r="K125" s="13"/>
      <c r="L125" s="7"/>
      <c r="M125" s="7"/>
      <c r="N125" s="1"/>
      <c r="O125" s="1"/>
      <c r="P125" s="8"/>
      <c r="R125" s="11"/>
      <c r="U125" s="3"/>
      <c r="V125" s="3"/>
      <c r="W125" s="3"/>
      <c r="X125" s="6"/>
      <c r="Z125" s="6"/>
      <c r="AA125" s="6"/>
      <c r="AJ125" s="11"/>
    </row>
    <row r="126" spans="1:36" x14ac:dyDescent="0.25">
      <c r="A126" s="1"/>
      <c r="B126" s="1"/>
      <c r="C126" s="13"/>
      <c r="D126" s="1"/>
      <c r="E126" s="1"/>
      <c r="F126" s="1"/>
      <c r="G126" s="1"/>
      <c r="H126" s="1"/>
      <c r="I126" s="13"/>
      <c r="J126" s="1"/>
      <c r="K126" s="13"/>
      <c r="L126" s="7"/>
      <c r="M126" s="7"/>
      <c r="N126" s="1"/>
      <c r="O126" s="1"/>
      <c r="P126" s="8"/>
      <c r="R126" s="11"/>
      <c r="U126" s="3"/>
      <c r="V126" s="3"/>
      <c r="W126" s="3"/>
      <c r="X126" s="6"/>
      <c r="Z126" s="6"/>
      <c r="AA126" s="6"/>
      <c r="AJ126" s="11"/>
    </row>
    <row r="127" spans="1:36" x14ac:dyDescent="0.25">
      <c r="A127" s="1"/>
      <c r="B127" s="1"/>
      <c r="C127" s="13"/>
      <c r="D127" s="1"/>
      <c r="E127" s="1"/>
      <c r="F127" s="1"/>
      <c r="G127" s="1"/>
      <c r="H127" s="1"/>
      <c r="I127" s="13"/>
      <c r="J127" s="1"/>
      <c r="K127" s="13"/>
      <c r="L127" s="7"/>
      <c r="M127" s="7"/>
      <c r="N127" s="1"/>
      <c r="O127" s="1"/>
      <c r="P127" s="8"/>
      <c r="R127" s="11"/>
      <c r="U127" s="3"/>
      <c r="V127" s="3"/>
      <c r="W127" s="3"/>
      <c r="X127" s="6"/>
      <c r="Z127" s="6"/>
      <c r="AA127" s="6"/>
      <c r="AJ127" s="11"/>
    </row>
    <row r="128" spans="1:36" x14ac:dyDescent="0.25">
      <c r="A128" s="1"/>
      <c r="B128" s="1"/>
      <c r="C128" s="13"/>
      <c r="D128" s="1"/>
      <c r="E128" s="1"/>
      <c r="F128" s="1"/>
      <c r="G128" s="1"/>
      <c r="H128" s="1"/>
      <c r="I128" s="13"/>
      <c r="J128" s="1"/>
      <c r="K128" s="13"/>
      <c r="L128" s="7"/>
      <c r="M128" s="7"/>
      <c r="N128" s="1"/>
      <c r="O128" s="1"/>
      <c r="P128" s="8"/>
      <c r="R128" s="11"/>
      <c r="U128" s="3"/>
      <c r="V128" s="3"/>
      <c r="W128" s="3"/>
      <c r="X128" s="6"/>
      <c r="Z128" s="6"/>
      <c r="AA128" s="6"/>
      <c r="AJ128" s="11"/>
    </row>
    <row r="129" spans="1:36" x14ac:dyDescent="0.25">
      <c r="A129" s="1"/>
      <c r="B129" s="1"/>
      <c r="C129" s="13"/>
      <c r="D129" s="1"/>
      <c r="E129" s="1"/>
      <c r="F129" s="1"/>
      <c r="G129" s="1"/>
      <c r="H129" s="1"/>
      <c r="I129" s="13"/>
      <c r="J129" s="1"/>
      <c r="K129" s="13"/>
      <c r="L129" s="7"/>
      <c r="M129" s="7"/>
      <c r="N129" s="1"/>
      <c r="O129" s="1"/>
      <c r="P129" s="8"/>
      <c r="R129" s="11"/>
      <c r="U129" s="3"/>
      <c r="V129" s="3"/>
      <c r="W129" s="3"/>
      <c r="X129" s="6"/>
      <c r="Z129" s="6"/>
      <c r="AA129" s="6"/>
      <c r="AJ129" s="11"/>
    </row>
    <row r="130" spans="1:36" x14ac:dyDescent="0.25">
      <c r="A130" s="1"/>
      <c r="B130" s="1"/>
      <c r="C130" s="13"/>
      <c r="D130" s="1"/>
      <c r="E130" s="1"/>
      <c r="F130" s="1"/>
      <c r="G130" s="1"/>
      <c r="H130" s="1"/>
      <c r="I130" s="13"/>
      <c r="J130" s="1"/>
      <c r="K130" s="13"/>
      <c r="L130" s="7"/>
      <c r="M130" s="7"/>
      <c r="N130" s="1"/>
      <c r="O130" s="1"/>
      <c r="P130" s="8"/>
      <c r="R130" s="11"/>
      <c r="U130" s="3"/>
      <c r="V130" s="3"/>
      <c r="W130" s="3"/>
      <c r="X130" s="6"/>
      <c r="Z130" s="6"/>
      <c r="AA130" s="6"/>
      <c r="AJ130" s="11"/>
    </row>
    <row r="131" spans="1:36" x14ac:dyDescent="0.25">
      <c r="A131" s="1"/>
      <c r="B131" s="1"/>
      <c r="C131" s="13"/>
      <c r="D131" s="1"/>
      <c r="E131" s="1"/>
      <c r="F131" s="1"/>
      <c r="G131" s="1"/>
      <c r="H131" s="1"/>
      <c r="I131" s="13"/>
      <c r="J131" s="1"/>
      <c r="K131" s="13"/>
      <c r="L131" s="7"/>
      <c r="M131" s="7"/>
      <c r="N131" s="1"/>
      <c r="O131" s="1"/>
      <c r="P131" s="8"/>
      <c r="R131" s="11"/>
      <c r="U131" s="3"/>
      <c r="V131" s="3"/>
      <c r="W131" s="3"/>
      <c r="X131" s="6"/>
      <c r="Z131" s="6"/>
      <c r="AA131" s="6"/>
      <c r="AJ131" s="11"/>
    </row>
    <row r="132" spans="1:36" x14ac:dyDescent="0.25">
      <c r="A132" s="1"/>
      <c r="B132" s="1"/>
      <c r="C132" s="13"/>
      <c r="D132" s="1"/>
      <c r="E132" s="1"/>
      <c r="F132" s="1"/>
      <c r="G132" s="1"/>
      <c r="H132" s="1"/>
      <c r="I132" s="13"/>
      <c r="J132" s="1"/>
      <c r="K132" s="13"/>
      <c r="L132" s="7"/>
      <c r="M132" s="7"/>
      <c r="N132" s="1"/>
      <c r="O132" s="1"/>
      <c r="P132" s="8"/>
      <c r="R132" s="11"/>
      <c r="U132" s="3"/>
      <c r="V132" s="3"/>
      <c r="W132" s="3"/>
      <c r="X132" s="6"/>
      <c r="Z132" s="6"/>
      <c r="AA132" s="6"/>
      <c r="AJ132" s="11"/>
    </row>
    <row r="133" spans="1:36" x14ac:dyDescent="0.25">
      <c r="A133" s="1"/>
      <c r="B133" s="1"/>
      <c r="C133" s="13"/>
      <c r="D133" s="1"/>
      <c r="E133" s="1"/>
      <c r="F133" s="1"/>
      <c r="G133" s="1"/>
      <c r="H133" s="1"/>
      <c r="I133" s="13"/>
      <c r="J133" s="1"/>
      <c r="K133" s="13"/>
      <c r="L133" s="7"/>
      <c r="M133" s="7"/>
      <c r="N133" s="1"/>
      <c r="O133" s="1"/>
      <c r="P133" s="8"/>
      <c r="R133" s="11"/>
      <c r="U133" s="3"/>
      <c r="V133" s="3"/>
      <c r="W133" s="3"/>
      <c r="X133" s="6"/>
      <c r="Z133" s="6"/>
      <c r="AA133" s="6"/>
      <c r="AJ133" s="11"/>
    </row>
    <row r="134" spans="1:36" x14ac:dyDescent="0.25">
      <c r="A134" s="1"/>
      <c r="B134" s="1"/>
      <c r="C134" s="13"/>
      <c r="D134" s="1"/>
      <c r="E134" s="1"/>
      <c r="F134" s="1"/>
      <c r="G134" s="1"/>
      <c r="H134" s="1"/>
      <c r="I134" s="13"/>
      <c r="J134" s="1"/>
      <c r="K134" s="13"/>
      <c r="L134" s="7"/>
      <c r="M134" s="7"/>
      <c r="N134" s="1"/>
      <c r="O134" s="1"/>
      <c r="P134" s="8"/>
      <c r="R134" s="11"/>
      <c r="U134" s="3"/>
      <c r="V134" s="3"/>
      <c r="W134" s="3"/>
      <c r="X134" s="6"/>
      <c r="Z134" s="6"/>
      <c r="AA134" s="6"/>
      <c r="AJ134" s="11"/>
    </row>
    <row r="135" spans="1:36" x14ac:dyDescent="0.25">
      <c r="A135" s="1"/>
      <c r="B135" s="1"/>
      <c r="C135" s="13"/>
      <c r="D135" s="1"/>
      <c r="E135" s="1"/>
      <c r="F135" s="1"/>
      <c r="G135" s="1"/>
      <c r="H135" s="1"/>
      <c r="I135" s="13"/>
      <c r="J135" s="1"/>
      <c r="K135" s="13"/>
      <c r="L135" s="7"/>
      <c r="M135" s="7"/>
      <c r="N135" s="1"/>
      <c r="O135" s="1"/>
      <c r="P135" s="8"/>
      <c r="R135" s="11"/>
      <c r="U135" s="3"/>
      <c r="V135" s="3"/>
      <c r="W135" s="3"/>
      <c r="X135" s="6"/>
      <c r="Z135" s="6"/>
      <c r="AA135" s="6"/>
      <c r="AJ135" s="11"/>
    </row>
    <row r="136" spans="1:36" x14ac:dyDescent="0.25">
      <c r="A136" s="1"/>
      <c r="B136" s="1"/>
      <c r="C136" s="13"/>
      <c r="D136" s="1"/>
      <c r="E136" s="1"/>
      <c r="F136" s="1"/>
      <c r="G136" s="1"/>
      <c r="H136" s="1"/>
      <c r="I136" s="13"/>
      <c r="J136" s="1"/>
      <c r="K136" s="13"/>
      <c r="L136" s="7"/>
      <c r="M136" s="7"/>
      <c r="N136" s="1"/>
      <c r="O136" s="1"/>
      <c r="P136" s="8"/>
      <c r="R136" s="11"/>
      <c r="U136" s="3"/>
      <c r="V136" s="3"/>
      <c r="W136" s="3"/>
      <c r="X136" s="6"/>
      <c r="Z136" s="6"/>
      <c r="AA136" s="6"/>
      <c r="AJ136" s="11"/>
    </row>
    <row r="137" spans="1:36" x14ac:dyDescent="0.25">
      <c r="A137" s="1"/>
      <c r="B137" s="1"/>
      <c r="C137" s="13"/>
      <c r="D137" s="1"/>
      <c r="E137" s="1"/>
      <c r="F137" s="1"/>
      <c r="G137" s="1"/>
      <c r="H137" s="1"/>
      <c r="I137" s="13"/>
      <c r="J137" s="1"/>
      <c r="K137" s="13"/>
      <c r="L137" s="7"/>
      <c r="M137" s="7"/>
      <c r="N137" s="1"/>
      <c r="O137" s="1"/>
      <c r="P137" s="8"/>
      <c r="R137" s="11"/>
      <c r="U137" s="3"/>
      <c r="V137" s="3"/>
      <c r="W137" s="3"/>
      <c r="X137" s="6"/>
      <c r="Z137" s="6"/>
      <c r="AA137" s="6"/>
      <c r="AJ137" s="11"/>
    </row>
    <row r="138" spans="1:36" x14ac:dyDescent="0.25">
      <c r="A138" s="1"/>
      <c r="B138" s="1"/>
      <c r="C138" s="13"/>
      <c r="D138" s="4"/>
      <c r="E138" s="1"/>
      <c r="F138" s="1"/>
      <c r="G138" s="1"/>
      <c r="H138" s="1"/>
      <c r="I138" s="13"/>
      <c r="J138" s="1"/>
      <c r="K138" s="13"/>
      <c r="L138" s="7"/>
      <c r="M138" s="7"/>
      <c r="N138" s="1"/>
      <c r="O138" s="1"/>
      <c r="P138" s="8"/>
      <c r="R138" s="11"/>
      <c r="U138" s="3"/>
      <c r="V138" s="3"/>
      <c r="W138" s="3"/>
      <c r="X138" s="6"/>
      <c r="Z138" s="6"/>
      <c r="AA138" s="6"/>
      <c r="AJ138" s="11"/>
    </row>
    <row r="139" spans="1:36" x14ac:dyDescent="0.25">
      <c r="A139" s="1"/>
      <c r="B139" s="1"/>
      <c r="C139" s="13"/>
      <c r="D139" s="1"/>
      <c r="E139" s="1"/>
      <c r="F139" s="1"/>
      <c r="G139" s="1"/>
      <c r="H139" s="1"/>
      <c r="I139" s="13"/>
      <c r="J139" s="1"/>
      <c r="K139" s="13"/>
      <c r="L139" s="7"/>
      <c r="M139" s="7"/>
      <c r="N139" s="1"/>
      <c r="O139" s="1"/>
      <c r="P139" s="8"/>
      <c r="R139" s="11"/>
      <c r="U139" s="3"/>
      <c r="V139" s="3"/>
      <c r="W139" s="3"/>
      <c r="X139" s="6"/>
      <c r="Z139" s="6"/>
      <c r="AA139" s="6"/>
      <c r="AJ139" s="11"/>
    </row>
    <row r="140" spans="1:36" x14ac:dyDescent="0.25">
      <c r="A140" s="1"/>
      <c r="B140" s="1"/>
      <c r="C140" s="13"/>
      <c r="D140" s="1"/>
      <c r="E140" s="1"/>
      <c r="F140" s="1"/>
      <c r="G140" s="1"/>
      <c r="H140" s="1"/>
      <c r="I140" s="13"/>
      <c r="J140" s="1"/>
      <c r="K140" s="13"/>
      <c r="L140" s="7"/>
      <c r="M140" s="7"/>
      <c r="N140" s="1"/>
      <c r="O140" s="1"/>
      <c r="P140" s="8"/>
      <c r="R140" s="11"/>
      <c r="U140" s="3"/>
      <c r="V140" s="3"/>
      <c r="W140" s="3"/>
      <c r="X140" s="6"/>
      <c r="Z140" s="6"/>
      <c r="AA140" s="6"/>
      <c r="AJ140" s="11"/>
    </row>
    <row r="141" spans="1:36" x14ac:dyDescent="0.25">
      <c r="A141" s="1"/>
      <c r="B141" s="1"/>
      <c r="C141" s="13"/>
      <c r="D141" s="1"/>
      <c r="E141" s="1"/>
      <c r="F141" s="1"/>
      <c r="G141" s="1"/>
      <c r="H141" s="1"/>
      <c r="I141" s="13"/>
      <c r="J141" s="1"/>
      <c r="K141" s="13"/>
      <c r="L141" s="7"/>
      <c r="M141" s="7"/>
      <c r="N141" s="1"/>
      <c r="O141" s="1"/>
      <c r="P141" s="8"/>
      <c r="R141" s="11"/>
      <c r="U141" s="3"/>
      <c r="V141" s="3"/>
      <c r="W141" s="3"/>
      <c r="X141" s="6"/>
      <c r="Z141" s="6"/>
      <c r="AA141" s="6"/>
      <c r="AJ141" s="11"/>
    </row>
    <row r="142" spans="1:36" x14ac:dyDescent="0.25">
      <c r="A142" s="1"/>
      <c r="B142" s="1"/>
      <c r="C142" s="13"/>
      <c r="D142" s="1"/>
      <c r="E142" s="1"/>
      <c r="F142" s="1"/>
      <c r="G142" s="1"/>
      <c r="H142" s="1"/>
      <c r="I142" s="13"/>
      <c r="J142" s="1"/>
      <c r="K142" s="13"/>
      <c r="L142" s="7"/>
      <c r="M142" s="7"/>
      <c r="N142" s="1"/>
      <c r="O142" s="1"/>
      <c r="P142" s="8"/>
      <c r="R142" s="11"/>
      <c r="U142" s="3"/>
      <c r="V142" s="3"/>
      <c r="W142" s="3"/>
      <c r="X142" s="6"/>
      <c r="Z142" s="6"/>
      <c r="AA142" s="6"/>
      <c r="AJ142" s="11"/>
    </row>
    <row r="143" spans="1:36" x14ac:dyDescent="0.25">
      <c r="A143" s="1"/>
      <c r="B143" s="1"/>
      <c r="C143" s="13"/>
      <c r="D143" s="1"/>
      <c r="E143" s="1"/>
      <c r="F143" s="1"/>
      <c r="G143" s="1"/>
      <c r="H143" s="1"/>
      <c r="I143" s="13"/>
      <c r="J143" s="1"/>
      <c r="K143" s="13"/>
      <c r="L143" s="7"/>
      <c r="M143" s="7"/>
      <c r="N143" s="1"/>
      <c r="O143" s="1"/>
      <c r="P143" s="8"/>
      <c r="R143" s="11"/>
      <c r="U143" s="3"/>
      <c r="V143" s="3"/>
      <c r="W143" s="3"/>
      <c r="X143" s="6"/>
      <c r="Z143" s="6"/>
      <c r="AA143" s="6"/>
      <c r="AJ143" s="11"/>
    </row>
    <row r="144" spans="1:36" x14ac:dyDescent="0.25">
      <c r="A144" s="1"/>
      <c r="B144" s="1"/>
      <c r="C144" s="13"/>
      <c r="D144" s="1"/>
      <c r="E144" s="1"/>
      <c r="F144" s="1"/>
      <c r="G144" s="1"/>
      <c r="H144" s="1"/>
      <c r="I144" s="13"/>
      <c r="J144" s="1"/>
      <c r="K144" s="13"/>
      <c r="L144" s="7"/>
      <c r="M144" s="7"/>
      <c r="N144" s="1"/>
      <c r="O144" s="1"/>
      <c r="P144" s="8"/>
      <c r="R144" s="11"/>
      <c r="U144" s="3"/>
      <c r="V144" s="3"/>
      <c r="W144" s="3"/>
      <c r="X144" s="6"/>
      <c r="Z144" s="6"/>
      <c r="AA144" s="6"/>
      <c r="AJ144" s="11"/>
    </row>
    <row r="145" spans="1:36" x14ac:dyDescent="0.25">
      <c r="A145" s="1"/>
      <c r="B145" s="1"/>
      <c r="C145" s="13"/>
      <c r="D145" s="1"/>
      <c r="E145" s="1"/>
      <c r="F145" s="1"/>
      <c r="G145" s="1"/>
      <c r="H145" s="1"/>
      <c r="I145" s="13"/>
      <c r="J145" s="1"/>
      <c r="K145" s="13"/>
      <c r="L145" s="7"/>
      <c r="M145" s="7"/>
      <c r="N145" s="1"/>
      <c r="O145" s="1"/>
      <c r="P145" s="8"/>
      <c r="R145" s="11"/>
      <c r="U145" s="3"/>
      <c r="V145" s="3"/>
      <c r="W145" s="3"/>
      <c r="X145" s="6"/>
      <c r="Z145" s="6"/>
      <c r="AA145" s="6"/>
      <c r="AJ145" s="11"/>
    </row>
    <row r="146" spans="1:36" x14ac:dyDescent="0.25">
      <c r="A146" s="1"/>
      <c r="B146" s="1"/>
      <c r="C146" s="13"/>
      <c r="D146" s="1"/>
      <c r="E146" s="1"/>
      <c r="F146" s="1"/>
      <c r="G146" s="1"/>
      <c r="H146" s="1"/>
      <c r="I146" s="13"/>
      <c r="J146" s="1"/>
      <c r="K146" s="13"/>
      <c r="L146" s="7"/>
      <c r="M146" s="7"/>
      <c r="N146" s="1"/>
      <c r="O146" s="1"/>
      <c r="P146" s="8"/>
      <c r="R146" s="11"/>
      <c r="U146" s="3"/>
      <c r="V146" s="3"/>
      <c r="W146" s="3"/>
      <c r="X146" s="6"/>
      <c r="Z146" s="6"/>
      <c r="AA146" s="6"/>
      <c r="AJ146" s="11"/>
    </row>
    <row r="147" spans="1:36" x14ac:dyDescent="0.25">
      <c r="A147" s="1"/>
      <c r="B147" s="1"/>
      <c r="C147" s="13"/>
      <c r="D147" s="1"/>
      <c r="E147" s="1"/>
      <c r="F147" s="1"/>
      <c r="G147" s="1"/>
      <c r="H147" s="1"/>
      <c r="I147" s="13"/>
      <c r="J147" s="1"/>
      <c r="K147" s="13"/>
      <c r="L147" s="7"/>
      <c r="M147" s="7"/>
      <c r="N147" s="1"/>
      <c r="O147" s="1"/>
      <c r="P147" s="8"/>
      <c r="R147" s="11"/>
      <c r="U147" s="3"/>
      <c r="V147" s="3"/>
      <c r="W147" s="3"/>
      <c r="X147" s="6"/>
      <c r="Z147" s="6"/>
      <c r="AA147" s="6"/>
      <c r="AJ147" s="11"/>
    </row>
    <row r="148" spans="1:36" x14ac:dyDescent="0.25">
      <c r="A148" s="1"/>
      <c r="B148" s="1"/>
      <c r="C148" s="13"/>
      <c r="D148" s="1"/>
      <c r="E148" s="1"/>
      <c r="F148" s="1"/>
      <c r="G148" s="1"/>
      <c r="H148" s="1"/>
      <c r="I148" s="13"/>
      <c r="J148" s="1"/>
      <c r="K148" s="13"/>
      <c r="L148" s="7"/>
      <c r="M148" s="7"/>
      <c r="N148" s="1"/>
      <c r="O148" s="1"/>
      <c r="P148" s="8"/>
      <c r="R148" s="11"/>
      <c r="U148" s="3"/>
      <c r="V148" s="3"/>
      <c r="W148" s="3"/>
      <c r="X148" s="6"/>
      <c r="Z148" s="6"/>
      <c r="AA148" s="6"/>
      <c r="AJ148" s="11"/>
    </row>
    <row r="149" spans="1:36" x14ac:dyDescent="0.25">
      <c r="A149" s="1"/>
      <c r="B149" s="1"/>
      <c r="C149" s="13"/>
      <c r="D149" s="1"/>
      <c r="E149" s="1"/>
      <c r="F149" s="1"/>
      <c r="G149" s="1"/>
      <c r="H149" s="1"/>
      <c r="I149" s="13"/>
      <c r="J149" s="1"/>
      <c r="K149" s="13"/>
      <c r="L149" s="7"/>
      <c r="M149" s="7"/>
      <c r="N149" s="1"/>
      <c r="O149" s="1"/>
      <c r="P149" s="8"/>
      <c r="R149" s="11"/>
      <c r="U149" s="3"/>
      <c r="V149" s="3"/>
      <c r="W149" s="3"/>
      <c r="X149" s="6"/>
      <c r="Z149" s="6"/>
      <c r="AA149" s="6"/>
      <c r="AJ149" s="11"/>
    </row>
    <row r="150" spans="1:36" x14ac:dyDescent="0.25">
      <c r="A150" s="1"/>
      <c r="B150" s="1"/>
      <c r="C150" s="13"/>
      <c r="D150" s="1"/>
      <c r="E150" s="1"/>
      <c r="F150" s="1"/>
      <c r="G150" s="1"/>
      <c r="H150" s="1"/>
      <c r="I150" s="13"/>
      <c r="J150" s="1"/>
      <c r="K150" s="13"/>
      <c r="L150" s="7"/>
      <c r="M150" s="7"/>
      <c r="N150" s="1"/>
      <c r="O150" s="1"/>
      <c r="P150" s="8"/>
      <c r="R150" s="11"/>
      <c r="U150" s="3"/>
      <c r="V150" s="3"/>
      <c r="W150" s="3"/>
      <c r="X150" s="6"/>
      <c r="Z150" s="6"/>
      <c r="AA150" s="6"/>
      <c r="AJ150" s="11"/>
    </row>
    <row r="151" spans="1:36" x14ac:dyDescent="0.25">
      <c r="A151" s="1"/>
      <c r="B151" s="1"/>
      <c r="C151" s="13"/>
      <c r="D151" s="1"/>
      <c r="E151" s="1"/>
      <c r="F151" s="1"/>
      <c r="G151" s="1"/>
      <c r="H151" s="1"/>
      <c r="I151" s="13"/>
      <c r="J151" s="1"/>
      <c r="K151" s="13"/>
      <c r="L151" s="7"/>
      <c r="M151" s="7"/>
      <c r="N151" s="1"/>
      <c r="O151" s="1"/>
      <c r="P151" s="8"/>
      <c r="R151" s="11"/>
      <c r="U151" s="3"/>
      <c r="V151" s="3"/>
      <c r="W151" s="3"/>
      <c r="X151" s="6"/>
      <c r="Z151" s="6"/>
      <c r="AA151" s="6"/>
      <c r="AJ151" s="11"/>
    </row>
    <row r="152" spans="1:36" x14ac:dyDescent="0.25">
      <c r="A152" s="1"/>
      <c r="B152" s="1"/>
      <c r="C152" s="13"/>
      <c r="D152" s="1"/>
      <c r="E152" s="1"/>
      <c r="F152" s="1"/>
      <c r="G152" s="1"/>
      <c r="H152" s="1"/>
      <c r="I152" s="13"/>
      <c r="J152" s="1"/>
      <c r="K152" s="13"/>
      <c r="L152" s="7"/>
      <c r="M152" s="7"/>
      <c r="N152" s="1"/>
      <c r="O152" s="1"/>
      <c r="P152" s="8"/>
      <c r="R152" s="11"/>
      <c r="U152" s="3"/>
      <c r="V152" s="3"/>
      <c r="W152" s="3"/>
      <c r="X152" s="6"/>
      <c r="Z152" s="6"/>
      <c r="AA152" s="6"/>
      <c r="AJ152" s="11"/>
    </row>
    <row r="153" spans="1:36" x14ac:dyDescent="0.25">
      <c r="A153" s="1"/>
      <c r="B153" s="1"/>
      <c r="C153" s="13"/>
      <c r="D153" s="1"/>
      <c r="E153" s="1"/>
      <c r="F153" s="1"/>
      <c r="G153" s="1"/>
      <c r="H153" s="1"/>
      <c r="I153" s="13"/>
      <c r="J153" s="1"/>
      <c r="K153" s="13"/>
      <c r="L153" s="7"/>
      <c r="M153" s="7"/>
      <c r="N153" s="1"/>
      <c r="O153" s="1"/>
      <c r="P153" s="8"/>
      <c r="R153" s="11"/>
      <c r="U153" s="3"/>
      <c r="V153" s="3"/>
      <c r="W153" s="3"/>
      <c r="X153" s="6"/>
      <c r="Z153" s="6"/>
      <c r="AA153" s="6"/>
      <c r="AJ153" s="11"/>
    </row>
    <row r="154" spans="1:36" x14ac:dyDescent="0.25">
      <c r="A154" s="1"/>
      <c r="B154" s="1"/>
      <c r="C154" s="13"/>
      <c r="D154" s="1"/>
      <c r="E154" s="1"/>
      <c r="F154" s="1"/>
      <c r="G154" s="1"/>
      <c r="H154" s="1"/>
      <c r="I154" s="13"/>
      <c r="J154" s="1"/>
      <c r="K154" s="13"/>
      <c r="L154" s="7"/>
      <c r="M154" s="7"/>
      <c r="N154" s="1"/>
      <c r="O154" s="1"/>
      <c r="P154" s="8"/>
      <c r="R154" s="11"/>
      <c r="U154" s="3"/>
      <c r="V154" s="3"/>
      <c r="W154" s="3"/>
      <c r="X154" s="6"/>
      <c r="Z154" s="6"/>
      <c r="AA154" s="6"/>
      <c r="AJ154" s="11"/>
    </row>
    <row r="155" spans="1:36" x14ac:dyDescent="0.25">
      <c r="A155" s="1"/>
      <c r="B155" s="1"/>
      <c r="C155" s="13"/>
      <c r="D155" s="1"/>
      <c r="E155" s="1"/>
      <c r="F155" s="1"/>
      <c r="G155" s="1"/>
      <c r="H155" s="1"/>
      <c r="I155" s="13"/>
      <c r="J155" s="1"/>
      <c r="K155" s="13"/>
      <c r="L155" s="7"/>
      <c r="M155" s="7"/>
      <c r="N155" s="1"/>
      <c r="O155" s="1"/>
      <c r="P155" s="8"/>
      <c r="R155" s="11"/>
      <c r="U155" s="3"/>
      <c r="V155" s="3"/>
      <c r="W155" s="3"/>
      <c r="X155" s="6"/>
      <c r="Z155" s="6"/>
      <c r="AA155" s="6"/>
      <c r="AJ155" s="11"/>
    </row>
    <row r="156" spans="1:36" x14ac:dyDescent="0.25">
      <c r="A156" s="1"/>
      <c r="B156" s="1"/>
      <c r="C156" s="13"/>
      <c r="D156" s="1"/>
      <c r="E156" s="1"/>
      <c r="F156" s="1"/>
      <c r="G156" s="1"/>
      <c r="H156" s="1"/>
      <c r="I156" s="13"/>
      <c r="J156" s="1"/>
      <c r="K156" s="13"/>
      <c r="L156" s="7"/>
      <c r="M156" s="7"/>
      <c r="N156" s="1"/>
      <c r="O156" s="1"/>
      <c r="P156" s="8"/>
      <c r="R156" s="11"/>
      <c r="U156" s="3"/>
      <c r="V156" s="3"/>
      <c r="W156" s="3"/>
      <c r="X156" s="6"/>
      <c r="Z156" s="6"/>
      <c r="AA156" s="6"/>
      <c r="AJ156" s="11"/>
    </row>
    <row r="157" spans="1:36" x14ac:dyDescent="0.25">
      <c r="A157" s="1"/>
      <c r="B157" s="1"/>
      <c r="C157" s="13"/>
      <c r="D157" s="1"/>
      <c r="E157" s="1"/>
      <c r="F157" s="1"/>
      <c r="G157" s="1"/>
      <c r="H157" s="1"/>
      <c r="I157" s="13"/>
      <c r="J157" s="1"/>
      <c r="K157" s="13"/>
      <c r="L157" s="7"/>
      <c r="M157" s="7"/>
      <c r="N157" s="1"/>
      <c r="O157" s="1"/>
      <c r="P157" s="8"/>
      <c r="R157" s="11"/>
      <c r="U157" s="3"/>
      <c r="V157" s="3"/>
      <c r="W157" s="3"/>
      <c r="X157" s="6"/>
      <c r="Z157" s="6"/>
      <c r="AA157" s="6"/>
      <c r="AJ157" s="11"/>
    </row>
    <row r="158" spans="1:36" x14ac:dyDescent="0.25">
      <c r="A158" s="1"/>
      <c r="B158" s="1"/>
      <c r="C158" s="13"/>
      <c r="D158" s="1"/>
      <c r="E158" s="1"/>
      <c r="F158" s="1"/>
      <c r="G158" s="1"/>
      <c r="H158" s="1"/>
      <c r="I158" s="13"/>
      <c r="J158" s="1"/>
      <c r="K158" s="13"/>
      <c r="L158" s="7"/>
      <c r="M158" s="7"/>
      <c r="N158" s="1"/>
      <c r="O158" s="1"/>
      <c r="P158" s="8"/>
      <c r="R158" s="11"/>
      <c r="U158" s="3"/>
      <c r="V158" s="3"/>
      <c r="W158" s="3"/>
      <c r="X158" s="6"/>
      <c r="Z158" s="6"/>
      <c r="AA158" s="6"/>
      <c r="AJ158" s="11"/>
    </row>
    <row r="159" spans="1:36" x14ac:dyDescent="0.25">
      <c r="A159" s="1"/>
      <c r="B159" s="1"/>
      <c r="C159" s="13"/>
      <c r="D159" s="1"/>
      <c r="E159" s="1"/>
      <c r="F159" s="1"/>
      <c r="G159" s="1"/>
      <c r="H159" s="1"/>
      <c r="I159" s="13"/>
      <c r="J159" s="1"/>
      <c r="K159" s="13"/>
      <c r="L159" s="7"/>
      <c r="M159" s="7"/>
      <c r="N159" s="1"/>
      <c r="O159" s="1"/>
      <c r="P159" s="8"/>
      <c r="R159" s="11"/>
      <c r="U159" s="3"/>
      <c r="V159" s="3"/>
      <c r="W159" s="3"/>
      <c r="X159" s="6"/>
      <c r="Z159" s="6"/>
      <c r="AA159" s="6"/>
      <c r="AJ159" s="11"/>
    </row>
    <row r="160" spans="1:36" x14ac:dyDescent="0.25">
      <c r="A160" s="1"/>
      <c r="B160" s="1"/>
      <c r="C160" s="13"/>
      <c r="D160" s="1"/>
      <c r="E160" s="1"/>
      <c r="F160" s="1"/>
      <c r="G160" s="1"/>
      <c r="H160" s="1"/>
      <c r="I160" s="13"/>
      <c r="J160" s="1"/>
      <c r="K160" s="13"/>
      <c r="L160" s="7"/>
      <c r="M160" s="7"/>
      <c r="N160" s="1"/>
      <c r="O160" s="1"/>
      <c r="P160" s="8"/>
      <c r="R160" s="11"/>
      <c r="U160" s="3"/>
      <c r="V160" s="3"/>
      <c r="W160" s="3"/>
      <c r="X160" s="6"/>
      <c r="Z160" s="6"/>
      <c r="AA160" s="6"/>
      <c r="AJ160" s="11"/>
    </row>
    <row r="161" spans="1:36" x14ac:dyDescent="0.25">
      <c r="A161" s="1"/>
      <c r="B161" s="1"/>
      <c r="C161" s="13"/>
      <c r="D161" s="1"/>
      <c r="E161" s="1"/>
      <c r="F161" s="1"/>
      <c r="G161" s="1"/>
      <c r="H161" s="1"/>
      <c r="I161" s="13"/>
      <c r="J161" s="1"/>
      <c r="K161" s="13"/>
      <c r="L161" s="7"/>
      <c r="M161" s="7"/>
      <c r="N161" s="1"/>
      <c r="O161" s="1"/>
      <c r="P161" s="8"/>
      <c r="R161" s="11"/>
      <c r="U161" s="3"/>
      <c r="V161" s="3"/>
      <c r="W161" s="3"/>
      <c r="X161" s="6"/>
      <c r="Z161" s="6"/>
      <c r="AA161" s="6"/>
      <c r="AJ161" s="11"/>
    </row>
    <row r="162" spans="1:36" x14ac:dyDescent="0.25">
      <c r="A162" s="1"/>
      <c r="B162" s="1"/>
      <c r="C162" s="13"/>
      <c r="D162" s="1"/>
      <c r="E162" s="1"/>
      <c r="F162" s="1"/>
      <c r="G162" s="1"/>
      <c r="H162" s="1"/>
      <c r="I162" s="13"/>
      <c r="J162" s="1"/>
      <c r="K162" s="13"/>
      <c r="L162" s="7"/>
      <c r="M162" s="7"/>
      <c r="N162" s="1"/>
      <c r="O162" s="1"/>
      <c r="P162" s="8"/>
      <c r="R162" s="11"/>
      <c r="U162" s="3"/>
      <c r="V162" s="3"/>
      <c r="W162" s="3"/>
      <c r="X162" s="6"/>
      <c r="Z162" s="6"/>
      <c r="AA162" s="6"/>
      <c r="AJ162" s="11"/>
    </row>
    <row r="163" spans="1:36" x14ac:dyDescent="0.25">
      <c r="A163" s="1"/>
      <c r="B163" s="1"/>
      <c r="C163" s="13"/>
      <c r="D163" s="1"/>
      <c r="E163" s="1"/>
      <c r="F163" s="1"/>
      <c r="G163" s="1"/>
      <c r="H163" s="1"/>
      <c r="I163" s="13"/>
      <c r="J163" s="1"/>
      <c r="K163" s="13"/>
      <c r="L163" s="7"/>
      <c r="M163" s="7"/>
      <c r="N163" s="1"/>
      <c r="O163" s="1"/>
      <c r="P163" s="8"/>
      <c r="R163" s="11"/>
      <c r="U163" s="3"/>
      <c r="V163" s="3"/>
      <c r="W163" s="3"/>
      <c r="X163" s="6"/>
      <c r="Z163" s="6"/>
      <c r="AA163" s="6"/>
      <c r="AJ163" s="11"/>
    </row>
    <row r="164" spans="1:36" x14ac:dyDescent="0.25">
      <c r="A164" s="1"/>
      <c r="B164" s="1"/>
      <c r="C164" s="13"/>
      <c r="D164" s="1"/>
      <c r="E164" s="1"/>
      <c r="F164" s="1"/>
      <c r="G164" s="1"/>
      <c r="H164" s="1"/>
      <c r="I164" s="13"/>
      <c r="J164" s="1"/>
      <c r="K164" s="13"/>
      <c r="L164" s="7"/>
      <c r="M164" s="7"/>
      <c r="N164" s="1"/>
      <c r="O164" s="1"/>
      <c r="P164" s="8"/>
      <c r="R164" s="11"/>
      <c r="U164" s="3"/>
      <c r="V164" s="3"/>
      <c r="W164" s="3"/>
      <c r="X164" s="6"/>
      <c r="Z164" s="6"/>
      <c r="AA164" s="6"/>
      <c r="AJ164" s="11"/>
    </row>
    <row r="165" spans="1:36" x14ac:dyDescent="0.25">
      <c r="A165" s="1"/>
      <c r="B165" s="1"/>
      <c r="C165" s="13"/>
      <c r="D165" s="1"/>
      <c r="E165" s="1"/>
      <c r="F165" s="1"/>
      <c r="G165" s="1"/>
      <c r="H165" s="1"/>
      <c r="I165" s="13"/>
      <c r="J165" s="1"/>
      <c r="K165" s="13"/>
      <c r="L165" s="7"/>
      <c r="M165" s="7"/>
      <c r="N165" s="1"/>
      <c r="O165" s="1"/>
      <c r="P165" s="8"/>
      <c r="R165" s="11"/>
      <c r="U165" s="3"/>
      <c r="V165" s="3"/>
      <c r="W165" s="3"/>
      <c r="X165" s="6"/>
      <c r="Z165" s="6"/>
      <c r="AA165" s="6"/>
      <c r="AJ165" s="11"/>
    </row>
    <row r="166" spans="1:36" x14ac:dyDescent="0.25">
      <c r="A166" s="1"/>
      <c r="B166" s="1"/>
      <c r="C166" s="13"/>
      <c r="D166" s="1"/>
      <c r="E166" s="1"/>
      <c r="F166" s="1"/>
      <c r="G166" s="1"/>
      <c r="H166" s="1"/>
      <c r="I166" s="13"/>
      <c r="J166" s="1"/>
      <c r="K166" s="13"/>
      <c r="L166" s="7"/>
      <c r="M166" s="7"/>
      <c r="N166" s="1"/>
      <c r="O166" s="1"/>
      <c r="P166" s="8"/>
      <c r="R166" s="11"/>
      <c r="U166" s="3"/>
      <c r="V166" s="3"/>
      <c r="W166" s="3"/>
      <c r="X166" s="6"/>
      <c r="Z166" s="6"/>
      <c r="AA166" s="6"/>
      <c r="AJ166" s="11"/>
    </row>
    <row r="167" spans="1:36" x14ac:dyDescent="0.25">
      <c r="A167" s="1"/>
      <c r="B167" s="1"/>
      <c r="C167" s="13"/>
      <c r="D167" s="1"/>
      <c r="E167" s="1"/>
      <c r="F167" s="1"/>
      <c r="G167" s="1"/>
      <c r="H167" s="1"/>
      <c r="I167" s="13"/>
      <c r="J167" s="1"/>
      <c r="K167" s="13"/>
      <c r="L167" s="7"/>
      <c r="M167" s="7"/>
      <c r="N167" s="1"/>
      <c r="O167" s="1"/>
      <c r="P167" s="8"/>
      <c r="R167" s="11"/>
      <c r="U167" s="3"/>
      <c r="V167" s="3"/>
      <c r="W167" s="3"/>
      <c r="X167" s="6"/>
      <c r="Z167" s="6"/>
      <c r="AA167" s="6"/>
      <c r="AJ167" s="11"/>
    </row>
    <row r="168" spans="1:36" x14ac:dyDescent="0.25">
      <c r="A168" s="1"/>
      <c r="B168" s="1"/>
      <c r="C168" s="13"/>
      <c r="D168" s="1"/>
      <c r="E168" s="1"/>
      <c r="F168" s="1"/>
      <c r="G168" s="1"/>
      <c r="H168" s="1"/>
      <c r="I168" s="13"/>
      <c r="J168" s="1"/>
      <c r="K168" s="13"/>
      <c r="L168" s="7"/>
      <c r="M168" s="7"/>
      <c r="N168" s="1"/>
      <c r="O168" s="1"/>
      <c r="P168" s="8"/>
      <c r="R168" s="11"/>
      <c r="U168" s="3"/>
      <c r="V168" s="3"/>
      <c r="W168" s="3"/>
      <c r="X168" s="6"/>
      <c r="Z168" s="6"/>
      <c r="AA168" s="6"/>
      <c r="AJ168" s="11"/>
    </row>
    <row r="169" spans="1:36" x14ac:dyDescent="0.25">
      <c r="A169" s="1"/>
      <c r="B169" s="1"/>
      <c r="C169" s="13"/>
      <c r="D169" s="1"/>
      <c r="E169" s="1"/>
      <c r="F169" s="1"/>
      <c r="G169" s="1"/>
      <c r="H169" s="1"/>
      <c r="I169" s="13"/>
      <c r="J169" s="1"/>
      <c r="K169" s="13"/>
      <c r="L169" s="7"/>
      <c r="M169" s="7"/>
      <c r="N169" s="1"/>
      <c r="O169" s="1"/>
      <c r="P169" s="8"/>
      <c r="R169" s="11"/>
      <c r="U169" s="3"/>
      <c r="V169" s="3"/>
      <c r="W169" s="3"/>
      <c r="X169" s="6"/>
      <c r="Z169" s="6"/>
      <c r="AA169" s="6"/>
      <c r="AJ169" s="11"/>
    </row>
    <row r="170" spans="1:36" x14ac:dyDescent="0.25">
      <c r="A170" s="1"/>
      <c r="B170" s="1"/>
      <c r="C170" s="13"/>
      <c r="D170" s="1"/>
      <c r="E170" s="1"/>
      <c r="F170" s="1"/>
      <c r="G170" s="1"/>
      <c r="H170" s="1"/>
      <c r="I170" s="13"/>
      <c r="J170" s="1"/>
      <c r="K170" s="13"/>
      <c r="L170" s="7"/>
      <c r="M170" s="7"/>
      <c r="N170" s="1"/>
      <c r="O170" s="1"/>
      <c r="P170" s="8"/>
      <c r="R170" s="11"/>
      <c r="U170" s="3"/>
      <c r="V170" s="3"/>
      <c r="W170" s="3"/>
      <c r="X170" s="6"/>
      <c r="Z170" s="6"/>
      <c r="AA170" s="6"/>
      <c r="AJ170" s="11"/>
    </row>
    <row r="171" spans="1:36" x14ac:dyDescent="0.25">
      <c r="A171" s="1"/>
      <c r="B171" s="1"/>
      <c r="C171" s="13"/>
      <c r="D171" s="1"/>
      <c r="E171" s="1"/>
      <c r="F171" s="1"/>
      <c r="G171" s="1"/>
      <c r="H171" s="1"/>
      <c r="I171" s="13"/>
      <c r="J171" s="1"/>
      <c r="K171" s="13"/>
      <c r="L171" s="7"/>
      <c r="M171" s="7"/>
      <c r="N171" s="1"/>
      <c r="O171" s="1"/>
      <c r="P171" s="8"/>
      <c r="R171" s="11"/>
      <c r="U171" s="3"/>
      <c r="V171" s="3"/>
      <c r="W171" s="3"/>
      <c r="X171" s="6"/>
      <c r="Z171" s="6"/>
      <c r="AA171" s="6"/>
      <c r="AJ171" s="11"/>
    </row>
    <row r="172" spans="1:36" x14ac:dyDescent="0.25">
      <c r="A172" s="1"/>
      <c r="B172" s="1"/>
      <c r="C172" s="13"/>
      <c r="D172" s="1"/>
      <c r="E172" s="1"/>
      <c r="F172" s="1"/>
      <c r="G172" s="1"/>
      <c r="H172" s="1"/>
      <c r="I172" s="13"/>
      <c r="J172" s="1"/>
      <c r="K172" s="13"/>
      <c r="L172" s="7"/>
      <c r="M172" s="7"/>
      <c r="N172" s="1"/>
      <c r="O172" s="1"/>
      <c r="P172" s="8"/>
      <c r="R172" s="11"/>
      <c r="U172" s="3"/>
      <c r="V172" s="3"/>
      <c r="W172" s="3"/>
      <c r="X172" s="6"/>
      <c r="Z172" s="6"/>
      <c r="AA172" s="6"/>
      <c r="AJ172" s="11"/>
    </row>
    <row r="173" spans="1:36" x14ac:dyDescent="0.25">
      <c r="A173" s="1"/>
      <c r="B173" s="1"/>
      <c r="C173" s="13"/>
      <c r="D173" s="1"/>
      <c r="E173" s="1"/>
      <c r="F173" s="1"/>
      <c r="G173" s="1"/>
      <c r="H173" s="1"/>
      <c r="I173" s="13"/>
      <c r="J173" s="1"/>
      <c r="K173" s="13"/>
      <c r="L173" s="7"/>
      <c r="M173" s="7"/>
      <c r="N173" s="1"/>
      <c r="O173" s="1"/>
      <c r="P173" s="8"/>
      <c r="R173" s="11"/>
      <c r="U173" s="3"/>
      <c r="V173" s="3"/>
      <c r="W173" s="3"/>
      <c r="X173" s="6"/>
      <c r="Z173" s="6"/>
      <c r="AA173" s="6"/>
      <c r="AJ173" s="11"/>
    </row>
    <row r="174" spans="1:36" x14ac:dyDescent="0.25">
      <c r="A174" s="1"/>
      <c r="B174" s="1"/>
      <c r="C174" s="13"/>
      <c r="D174" s="1"/>
      <c r="E174" s="1"/>
      <c r="F174" s="1"/>
      <c r="G174" s="1"/>
      <c r="H174" s="1"/>
      <c r="I174" s="13"/>
      <c r="J174" s="1"/>
      <c r="K174" s="13"/>
      <c r="L174" s="7"/>
      <c r="M174" s="7"/>
      <c r="N174" s="1"/>
      <c r="O174" s="1"/>
      <c r="P174" s="8"/>
      <c r="R174" s="11"/>
      <c r="U174" s="3"/>
      <c r="V174" s="3"/>
      <c r="W174" s="3"/>
      <c r="X174" s="6"/>
      <c r="Z174" s="6"/>
      <c r="AA174" s="6"/>
      <c r="AJ174" s="11"/>
    </row>
    <row r="175" spans="1:36" x14ac:dyDescent="0.25">
      <c r="A175" s="1"/>
      <c r="B175" s="1"/>
      <c r="C175" s="13"/>
      <c r="D175" s="1"/>
      <c r="E175" s="1"/>
      <c r="F175" s="1"/>
      <c r="G175" s="1"/>
      <c r="H175" s="1"/>
      <c r="I175" s="13"/>
      <c r="J175" s="1"/>
      <c r="K175" s="13"/>
      <c r="L175" s="7"/>
      <c r="M175" s="7"/>
      <c r="N175" s="1"/>
      <c r="O175" s="1"/>
      <c r="P175" s="8"/>
      <c r="R175" s="11"/>
      <c r="U175" s="3"/>
      <c r="V175" s="3"/>
      <c r="W175" s="3"/>
      <c r="X175" s="6"/>
      <c r="Z175" s="6"/>
      <c r="AA175" s="6"/>
      <c r="AJ175" s="11"/>
    </row>
    <row r="176" spans="1:36" x14ac:dyDescent="0.25">
      <c r="A176" s="1"/>
      <c r="B176" s="1"/>
      <c r="C176" s="13"/>
      <c r="D176" s="1"/>
      <c r="E176" s="1"/>
      <c r="F176" s="1"/>
      <c r="G176" s="1"/>
      <c r="H176" s="1"/>
      <c r="I176" s="13"/>
      <c r="J176" s="1"/>
      <c r="K176" s="13"/>
      <c r="L176" s="7"/>
      <c r="M176" s="7"/>
      <c r="N176" s="1"/>
      <c r="O176" s="1"/>
      <c r="P176" s="8"/>
      <c r="R176" s="11"/>
      <c r="U176" s="3"/>
      <c r="V176" s="3"/>
      <c r="W176" s="3"/>
      <c r="X176" s="6"/>
      <c r="Z176" s="6"/>
      <c r="AA176" s="6"/>
      <c r="AJ176" s="11"/>
    </row>
    <row r="177" spans="1:36" x14ac:dyDescent="0.25">
      <c r="A177" s="1"/>
      <c r="B177" s="1"/>
      <c r="C177" s="13"/>
      <c r="D177" s="1"/>
      <c r="E177" s="1"/>
      <c r="F177" s="1"/>
      <c r="G177" s="1"/>
      <c r="H177" s="1"/>
      <c r="I177" s="13"/>
      <c r="J177" s="1"/>
      <c r="K177" s="13"/>
      <c r="L177" s="7"/>
      <c r="M177" s="7"/>
      <c r="N177" s="1"/>
      <c r="O177" s="1"/>
      <c r="P177" s="8"/>
      <c r="R177" s="11"/>
      <c r="U177" s="3"/>
      <c r="V177" s="3"/>
      <c r="W177" s="3"/>
      <c r="X177" s="6"/>
      <c r="Z177" s="6"/>
      <c r="AA177" s="6"/>
      <c r="AJ177" s="11"/>
    </row>
    <row r="178" spans="1:36" x14ac:dyDescent="0.25">
      <c r="A178" s="1"/>
      <c r="B178" s="1"/>
      <c r="C178" s="13"/>
      <c r="D178" s="1"/>
      <c r="E178" s="1"/>
      <c r="F178" s="1"/>
      <c r="G178" s="1"/>
      <c r="H178" s="1"/>
      <c r="I178" s="13"/>
      <c r="J178" s="1"/>
      <c r="K178" s="13"/>
      <c r="L178" s="7"/>
      <c r="M178" s="7"/>
      <c r="N178" s="1"/>
      <c r="O178" s="1"/>
      <c r="P178" s="8"/>
      <c r="R178" s="11"/>
      <c r="U178" s="3"/>
      <c r="V178" s="3"/>
      <c r="W178" s="3"/>
      <c r="X178" s="6"/>
      <c r="Z178" s="6"/>
      <c r="AA178" s="6"/>
      <c r="AJ178" s="11"/>
    </row>
    <row r="179" spans="1:36" x14ac:dyDescent="0.25">
      <c r="A179" s="1"/>
      <c r="B179" s="1"/>
      <c r="C179" s="13"/>
      <c r="D179" s="1"/>
      <c r="E179" s="1"/>
      <c r="F179" s="1"/>
      <c r="G179" s="1"/>
      <c r="H179" s="1"/>
      <c r="I179" s="13"/>
      <c r="J179" s="1"/>
      <c r="K179" s="13"/>
      <c r="L179" s="7"/>
      <c r="M179" s="7"/>
      <c r="N179" s="1"/>
      <c r="O179" s="1"/>
      <c r="P179" s="8"/>
      <c r="R179" s="11"/>
      <c r="U179" s="3"/>
      <c r="V179" s="3"/>
      <c r="W179" s="3"/>
      <c r="X179" s="6"/>
      <c r="Z179" s="6"/>
      <c r="AA179" s="6"/>
      <c r="AJ179" s="11"/>
    </row>
    <row r="180" spans="1:36" x14ac:dyDescent="0.25">
      <c r="A180" s="1"/>
      <c r="B180" s="1"/>
      <c r="C180" s="13"/>
      <c r="D180" s="1"/>
      <c r="E180" s="1"/>
      <c r="F180" s="1"/>
      <c r="G180" s="1"/>
      <c r="H180" s="1"/>
      <c r="I180" s="13"/>
      <c r="J180" s="1"/>
      <c r="K180" s="13"/>
      <c r="L180" s="7"/>
      <c r="M180" s="7"/>
      <c r="N180" s="1"/>
      <c r="O180" s="1"/>
      <c r="P180" s="8"/>
      <c r="R180" s="11"/>
      <c r="U180" s="3"/>
      <c r="V180" s="3"/>
      <c r="W180" s="3"/>
      <c r="X180" s="6"/>
      <c r="Z180" s="6"/>
      <c r="AA180" s="6"/>
      <c r="AJ180" s="11"/>
    </row>
    <row r="181" spans="1:36" x14ac:dyDescent="0.25">
      <c r="A181" s="1"/>
      <c r="B181" s="1"/>
      <c r="C181" s="13"/>
      <c r="D181" s="1"/>
      <c r="E181" s="1"/>
      <c r="F181" s="1"/>
      <c r="G181" s="1"/>
      <c r="H181" s="1"/>
      <c r="I181" s="13"/>
      <c r="J181" s="1"/>
      <c r="K181" s="13"/>
      <c r="L181" s="7"/>
      <c r="M181" s="7"/>
      <c r="N181" s="1"/>
      <c r="O181" s="1"/>
      <c r="P181" s="8"/>
      <c r="R181" s="11"/>
      <c r="U181" s="3"/>
      <c r="V181" s="3"/>
      <c r="W181" s="3"/>
      <c r="X181" s="6"/>
      <c r="Z181" s="6"/>
      <c r="AA181" s="6"/>
      <c r="AJ181" s="11"/>
    </row>
    <row r="182" spans="1:36" x14ac:dyDescent="0.25">
      <c r="A182" s="1"/>
      <c r="B182" s="1"/>
      <c r="C182" s="13"/>
      <c r="D182" s="1"/>
      <c r="E182" s="1"/>
      <c r="F182" s="1"/>
      <c r="G182" s="1"/>
      <c r="H182" s="1"/>
      <c r="I182" s="13"/>
      <c r="J182" s="1"/>
      <c r="K182" s="13"/>
      <c r="L182" s="7"/>
      <c r="M182" s="7"/>
      <c r="N182" s="1"/>
      <c r="O182" s="1"/>
      <c r="P182" s="8"/>
      <c r="R182" s="11"/>
      <c r="U182" s="3"/>
      <c r="V182" s="3"/>
      <c r="W182" s="3"/>
      <c r="X182" s="6"/>
      <c r="Z182" s="6"/>
      <c r="AA182" s="6"/>
      <c r="AJ182" s="11"/>
    </row>
    <row r="183" spans="1:36" x14ac:dyDescent="0.25">
      <c r="A183" s="1"/>
      <c r="B183" s="1"/>
      <c r="C183" s="13"/>
      <c r="D183" s="1"/>
      <c r="E183" s="1"/>
      <c r="F183" s="1"/>
      <c r="G183" s="1"/>
      <c r="H183" s="1"/>
      <c r="I183" s="13"/>
      <c r="J183" s="1"/>
      <c r="K183" s="13"/>
      <c r="L183" s="7"/>
      <c r="M183" s="7"/>
      <c r="N183" s="1"/>
      <c r="O183" s="1"/>
      <c r="P183" s="8"/>
      <c r="R183" s="11"/>
      <c r="U183" s="3"/>
      <c r="V183" s="3"/>
      <c r="W183" s="3"/>
      <c r="X183" s="6"/>
      <c r="Z183" s="6"/>
      <c r="AA183" s="6"/>
      <c r="AJ183" s="11"/>
    </row>
    <row r="184" spans="1:36" x14ac:dyDescent="0.25">
      <c r="A184" s="1"/>
      <c r="B184" s="1"/>
      <c r="C184" s="13"/>
      <c r="D184" s="1"/>
      <c r="E184" s="1"/>
      <c r="F184" s="1"/>
      <c r="G184" s="1"/>
      <c r="H184" s="1"/>
      <c r="I184" s="13"/>
      <c r="J184" s="1"/>
      <c r="K184" s="13"/>
      <c r="L184" s="7"/>
      <c r="M184" s="7"/>
      <c r="N184" s="1"/>
      <c r="O184" s="1"/>
      <c r="P184" s="8"/>
      <c r="R184" s="11"/>
      <c r="U184" s="3"/>
      <c r="V184" s="3"/>
      <c r="W184" s="3"/>
      <c r="X184" s="6"/>
      <c r="Z184" s="6"/>
      <c r="AA184" s="6"/>
      <c r="AJ184" s="11"/>
    </row>
    <row r="185" spans="1:36" x14ac:dyDescent="0.25">
      <c r="A185" s="1"/>
      <c r="B185" s="1"/>
      <c r="C185" s="13"/>
      <c r="D185" s="1"/>
      <c r="E185" s="1"/>
      <c r="F185" s="1"/>
      <c r="G185" s="1"/>
      <c r="H185" s="1"/>
      <c r="I185" s="13"/>
      <c r="J185" s="1"/>
      <c r="K185" s="13"/>
      <c r="L185" s="7"/>
      <c r="M185" s="7"/>
      <c r="N185" s="1"/>
      <c r="O185" s="1"/>
      <c r="P185" s="8"/>
      <c r="R185" s="11"/>
      <c r="U185" s="3"/>
      <c r="V185" s="3"/>
      <c r="W185" s="3"/>
      <c r="X185" s="6"/>
      <c r="Z185" s="6"/>
      <c r="AA185" s="6"/>
      <c r="AJ185" s="11"/>
    </row>
    <row r="186" spans="1:36" x14ac:dyDescent="0.25">
      <c r="A186" s="1"/>
      <c r="B186" s="1"/>
      <c r="C186" s="13"/>
      <c r="D186" s="1"/>
      <c r="E186" s="1"/>
      <c r="F186" s="1"/>
      <c r="G186" s="1"/>
      <c r="H186" s="1"/>
      <c r="I186" s="13"/>
      <c r="J186" s="1"/>
      <c r="K186" s="13"/>
      <c r="L186" s="7"/>
      <c r="M186" s="7"/>
      <c r="N186" s="1"/>
      <c r="O186" s="1"/>
      <c r="P186" s="8"/>
      <c r="R186" s="11"/>
      <c r="U186" s="3"/>
      <c r="V186" s="3"/>
      <c r="W186" s="3"/>
      <c r="X186" s="6"/>
      <c r="Z186" s="6"/>
      <c r="AA186" s="6"/>
      <c r="AJ186" s="11"/>
    </row>
    <row r="187" spans="1:36" x14ac:dyDescent="0.25">
      <c r="A187" s="1"/>
      <c r="B187" s="1"/>
      <c r="C187" s="13"/>
      <c r="D187" s="1"/>
      <c r="E187" s="1"/>
      <c r="F187" s="1"/>
      <c r="G187" s="1"/>
      <c r="H187" s="1"/>
      <c r="I187" s="13"/>
      <c r="J187" s="1"/>
      <c r="K187" s="13"/>
      <c r="L187" s="7"/>
      <c r="M187" s="7"/>
      <c r="N187" s="1"/>
      <c r="O187" s="1"/>
      <c r="P187" s="8"/>
      <c r="R187" s="11"/>
      <c r="U187" s="3"/>
      <c r="V187" s="3"/>
      <c r="W187" s="3"/>
      <c r="X187" s="6"/>
      <c r="Z187" s="6"/>
      <c r="AA187" s="6"/>
      <c r="AJ187" s="11"/>
    </row>
    <row r="188" spans="1:36" x14ac:dyDescent="0.25">
      <c r="A188" s="1"/>
      <c r="B188" s="1"/>
      <c r="C188" s="13"/>
      <c r="D188" s="1"/>
      <c r="E188" s="1"/>
      <c r="F188" s="1"/>
      <c r="G188" s="1"/>
      <c r="H188" s="1"/>
      <c r="I188" s="13"/>
      <c r="J188" s="1"/>
      <c r="K188" s="13"/>
      <c r="L188" s="7"/>
      <c r="M188" s="7"/>
      <c r="N188" s="1"/>
      <c r="O188" s="1"/>
      <c r="P188" s="8"/>
      <c r="R188" s="11"/>
      <c r="U188" s="3"/>
      <c r="V188" s="3"/>
      <c r="W188" s="3"/>
      <c r="X188" s="6"/>
      <c r="Z188" s="6"/>
      <c r="AA188" s="6"/>
      <c r="AJ188" s="11"/>
    </row>
    <row r="189" spans="1:36" x14ac:dyDescent="0.25">
      <c r="A189" s="1"/>
      <c r="B189" s="1"/>
      <c r="C189" s="13"/>
      <c r="D189" s="1"/>
      <c r="E189" s="1"/>
      <c r="F189" s="1"/>
      <c r="G189" s="1"/>
      <c r="H189" s="1"/>
      <c r="I189" s="13"/>
      <c r="J189" s="1"/>
      <c r="K189" s="13"/>
      <c r="L189" s="7"/>
      <c r="M189" s="7"/>
      <c r="N189" s="1"/>
      <c r="O189" s="1"/>
      <c r="P189" s="8"/>
      <c r="R189" s="11"/>
      <c r="U189" s="3"/>
      <c r="V189" s="3"/>
      <c r="W189" s="3"/>
      <c r="X189" s="6"/>
      <c r="Z189" s="6"/>
      <c r="AA189" s="6"/>
      <c r="AJ189" s="11"/>
    </row>
    <row r="190" spans="1:36" x14ac:dyDescent="0.25">
      <c r="A190" s="1"/>
      <c r="B190" s="1"/>
      <c r="C190" s="13"/>
      <c r="D190" s="1"/>
      <c r="E190" s="1"/>
      <c r="F190" s="1"/>
      <c r="G190" s="1"/>
      <c r="H190" s="1"/>
      <c r="I190" s="13"/>
      <c r="J190" s="1"/>
      <c r="K190" s="13"/>
      <c r="L190" s="7"/>
      <c r="M190" s="7"/>
      <c r="N190" s="1"/>
      <c r="O190" s="1"/>
      <c r="P190" s="8"/>
      <c r="R190" s="11"/>
      <c r="U190" s="3"/>
      <c r="V190" s="3"/>
      <c r="W190" s="3"/>
      <c r="X190" s="6"/>
      <c r="Z190" s="6"/>
      <c r="AA190" s="6"/>
      <c r="AJ190" s="11"/>
    </row>
    <row r="191" spans="1:36" x14ac:dyDescent="0.25">
      <c r="A191" s="1"/>
      <c r="B191" s="1"/>
      <c r="C191" s="13"/>
      <c r="D191" s="1"/>
      <c r="E191" s="1"/>
      <c r="F191" s="1"/>
      <c r="G191" s="1"/>
      <c r="H191" s="1"/>
      <c r="I191" s="13"/>
      <c r="J191" s="1"/>
      <c r="K191" s="13"/>
      <c r="L191" s="7"/>
      <c r="M191" s="7"/>
      <c r="N191" s="1"/>
      <c r="O191" s="1"/>
      <c r="P191" s="8"/>
      <c r="R191" s="11"/>
      <c r="U191" s="3"/>
      <c r="V191" s="3"/>
      <c r="W191" s="3"/>
      <c r="X191" s="6"/>
      <c r="Z191" s="6"/>
      <c r="AA191" s="6"/>
      <c r="AJ191" s="11"/>
    </row>
    <row r="192" spans="1:36" x14ac:dyDescent="0.25">
      <c r="A192" s="1"/>
      <c r="B192" s="1"/>
      <c r="C192" s="13"/>
      <c r="D192" s="1"/>
      <c r="E192" s="1"/>
      <c r="F192" s="1"/>
      <c r="G192" s="1"/>
      <c r="H192" s="1"/>
      <c r="I192" s="13"/>
      <c r="J192" s="1"/>
      <c r="K192" s="13"/>
      <c r="L192" s="7"/>
      <c r="M192" s="7"/>
      <c r="N192" s="1"/>
      <c r="O192" s="1"/>
      <c r="P192" s="8"/>
      <c r="R192" s="11"/>
      <c r="U192" s="3"/>
      <c r="V192" s="3"/>
      <c r="W192" s="3"/>
      <c r="X192" s="6"/>
      <c r="Z192" s="6"/>
      <c r="AA192" s="6"/>
      <c r="AJ192" s="11"/>
    </row>
    <row r="193" spans="1:36" x14ac:dyDescent="0.25">
      <c r="A193" s="1"/>
      <c r="B193" s="1"/>
      <c r="C193" s="13"/>
      <c r="D193" s="1"/>
      <c r="E193" s="1"/>
      <c r="F193" s="1"/>
      <c r="G193" s="1"/>
      <c r="H193" s="1"/>
      <c r="I193" s="13"/>
      <c r="J193" s="1"/>
      <c r="K193" s="13"/>
      <c r="L193" s="7"/>
      <c r="M193" s="7"/>
      <c r="N193" s="1"/>
      <c r="O193" s="1"/>
      <c r="P193" s="8"/>
      <c r="R193" s="11"/>
      <c r="U193" s="3"/>
      <c r="V193" s="3"/>
      <c r="W193" s="3"/>
      <c r="X193" s="6"/>
      <c r="Z193" s="6"/>
      <c r="AA193" s="6"/>
      <c r="AJ193" s="11"/>
    </row>
    <row r="194" spans="1:36" x14ac:dyDescent="0.25">
      <c r="A194" s="1"/>
      <c r="B194" s="1"/>
      <c r="C194" s="13"/>
      <c r="D194" s="1"/>
      <c r="E194" s="1"/>
      <c r="F194" s="1"/>
      <c r="G194" s="1"/>
      <c r="H194" s="1"/>
      <c r="I194" s="13"/>
      <c r="J194" s="1"/>
      <c r="K194" s="13"/>
      <c r="L194" s="7"/>
      <c r="M194" s="7"/>
      <c r="N194" s="1"/>
      <c r="O194" s="1"/>
      <c r="P194" s="8"/>
      <c r="R194" s="11"/>
      <c r="U194" s="3"/>
      <c r="V194" s="3"/>
      <c r="W194" s="3"/>
      <c r="X194" s="6"/>
      <c r="Z194" s="6"/>
      <c r="AA194" s="6"/>
      <c r="AJ194" s="11"/>
    </row>
    <row r="195" spans="1:36" x14ac:dyDescent="0.25">
      <c r="A195" s="1"/>
      <c r="B195" s="1"/>
      <c r="C195" s="13"/>
      <c r="D195" s="1"/>
      <c r="E195" s="1"/>
      <c r="F195" s="1"/>
      <c r="G195" s="1"/>
      <c r="H195" s="1"/>
      <c r="I195" s="13"/>
      <c r="J195" s="1"/>
      <c r="K195" s="13"/>
      <c r="L195" s="7"/>
      <c r="M195" s="7"/>
      <c r="N195" s="1"/>
      <c r="O195" s="1"/>
      <c r="P195" s="8"/>
      <c r="R195" s="11"/>
      <c r="U195" s="3"/>
      <c r="V195" s="3"/>
      <c r="W195" s="3"/>
      <c r="X195" s="6"/>
      <c r="Z195" s="6"/>
      <c r="AA195" s="6"/>
      <c r="AJ195" s="11"/>
    </row>
    <row r="196" spans="1:36" x14ac:dyDescent="0.25">
      <c r="A196" s="1"/>
      <c r="B196" s="1"/>
      <c r="C196" s="13"/>
      <c r="D196" s="1"/>
      <c r="E196" s="1"/>
      <c r="F196" s="1"/>
      <c r="G196" s="1"/>
      <c r="H196" s="1"/>
      <c r="I196" s="13"/>
      <c r="J196" s="1"/>
      <c r="K196" s="13"/>
      <c r="L196" s="7"/>
      <c r="M196" s="7"/>
      <c r="N196" s="1"/>
      <c r="O196" s="1"/>
      <c r="P196" s="8"/>
      <c r="R196" s="11"/>
      <c r="U196" s="3"/>
      <c r="V196" s="3"/>
      <c r="W196" s="3"/>
      <c r="X196" s="6"/>
      <c r="Z196" s="6"/>
      <c r="AA196" s="6"/>
      <c r="AJ196" s="11"/>
    </row>
    <row r="197" spans="1:36" x14ac:dyDescent="0.25">
      <c r="A197" s="1"/>
      <c r="B197" s="1"/>
      <c r="C197" s="13"/>
      <c r="D197" s="1"/>
      <c r="E197" s="1"/>
      <c r="F197" s="1"/>
      <c r="G197" s="1"/>
      <c r="H197" s="1"/>
      <c r="I197" s="13"/>
      <c r="J197" s="1"/>
      <c r="K197" s="13"/>
      <c r="L197" s="7"/>
      <c r="M197" s="7"/>
      <c r="N197" s="1"/>
      <c r="O197" s="1"/>
      <c r="P197" s="8"/>
      <c r="R197" s="11"/>
      <c r="U197" s="3"/>
      <c r="V197" s="3"/>
      <c r="W197" s="3"/>
      <c r="X197" s="6"/>
      <c r="Z197" s="6"/>
      <c r="AA197" s="6"/>
      <c r="AJ197" s="11"/>
    </row>
    <row r="198" spans="1:36" x14ac:dyDescent="0.25">
      <c r="A198" s="1"/>
      <c r="B198" s="1"/>
      <c r="C198" s="13"/>
      <c r="D198" s="1"/>
      <c r="E198" s="1"/>
      <c r="F198" s="1"/>
      <c r="G198" s="1"/>
      <c r="H198" s="1"/>
      <c r="I198" s="13"/>
      <c r="J198" s="1"/>
      <c r="K198" s="13"/>
      <c r="L198" s="7"/>
      <c r="M198" s="7"/>
      <c r="N198" s="1"/>
      <c r="O198" s="1"/>
      <c r="P198" s="8"/>
      <c r="R198" s="11"/>
      <c r="U198" s="3"/>
      <c r="V198" s="3"/>
      <c r="W198" s="3"/>
      <c r="X198" s="6"/>
      <c r="Z198" s="6"/>
      <c r="AA198" s="6"/>
      <c r="AJ198" s="11"/>
    </row>
    <row r="199" spans="1:36" x14ac:dyDescent="0.25">
      <c r="A199" s="1"/>
      <c r="B199" s="1"/>
      <c r="C199" s="13"/>
      <c r="D199" s="1"/>
      <c r="E199" s="1"/>
      <c r="F199" s="1"/>
      <c r="G199" s="1"/>
      <c r="H199" s="1"/>
      <c r="I199" s="13"/>
      <c r="J199" s="1"/>
      <c r="K199" s="13"/>
      <c r="L199" s="7"/>
      <c r="M199" s="7"/>
      <c r="N199" s="1"/>
      <c r="O199" s="1"/>
      <c r="P199" s="8"/>
      <c r="R199" s="11"/>
      <c r="U199" s="3"/>
      <c r="V199" s="3"/>
      <c r="W199" s="3"/>
      <c r="X199" s="6"/>
      <c r="Z199" s="6"/>
      <c r="AA199" s="6"/>
      <c r="AJ199" s="11"/>
    </row>
    <row r="200" spans="1:36" x14ac:dyDescent="0.25">
      <c r="A200" s="1"/>
      <c r="B200" s="1"/>
      <c r="C200" s="13"/>
      <c r="D200" s="1"/>
      <c r="E200" s="1"/>
      <c r="F200" s="1"/>
      <c r="G200" s="1"/>
      <c r="H200" s="1"/>
      <c r="I200" s="13"/>
      <c r="J200" s="1"/>
      <c r="K200" s="13"/>
      <c r="L200" s="7"/>
      <c r="M200" s="7"/>
      <c r="N200" s="1"/>
      <c r="O200" s="1"/>
      <c r="P200" s="8"/>
      <c r="R200" s="11"/>
      <c r="U200" s="3"/>
      <c r="V200" s="3"/>
      <c r="W200" s="3"/>
      <c r="X200" s="6"/>
      <c r="Z200" s="6"/>
      <c r="AA200" s="6"/>
      <c r="AJ200" s="11"/>
    </row>
    <row r="201" spans="1:36" x14ac:dyDescent="0.25">
      <c r="A201" s="1"/>
      <c r="B201" s="1"/>
      <c r="C201" s="13"/>
      <c r="D201" s="1"/>
      <c r="E201" s="1"/>
      <c r="F201" s="1"/>
      <c r="G201" s="1"/>
      <c r="H201" s="1"/>
      <c r="I201" s="13"/>
      <c r="J201" s="1"/>
      <c r="K201" s="13"/>
      <c r="L201" s="7"/>
      <c r="M201" s="7"/>
      <c r="N201" s="1"/>
      <c r="O201" s="1"/>
      <c r="P201" s="8"/>
      <c r="R201" s="11"/>
      <c r="U201" s="3"/>
      <c r="V201" s="3"/>
      <c r="W201" s="3"/>
      <c r="X201" s="6"/>
      <c r="Z201" s="6"/>
      <c r="AA201" s="6"/>
      <c r="AJ201" s="11"/>
    </row>
    <row r="202" spans="1:36" x14ac:dyDescent="0.25">
      <c r="A202" s="1"/>
      <c r="B202" s="1"/>
      <c r="C202" s="13"/>
      <c r="D202" s="1"/>
      <c r="E202" s="1"/>
      <c r="F202" s="1"/>
      <c r="G202" s="1"/>
      <c r="H202" s="1"/>
      <c r="I202" s="13"/>
      <c r="J202" s="1"/>
      <c r="K202" s="13"/>
      <c r="L202" s="7"/>
      <c r="M202" s="7"/>
      <c r="N202" s="1"/>
      <c r="O202" s="1"/>
      <c r="P202" s="8"/>
      <c r="R202" s="11"/>
      <c r="U202" s="3"/>
      <c r="V202" s="3"/>
      <c r="W202" s="3"/>
      <c r="X202" s="6"/>
      <c r="Z202" s="6"/>
      <c r="AA202" s="6"/>
      <c r="AJ202" s="11"/>
    </row>
    <row r="203" spans="1:36" x14ac:dyDescent="0.25">
      <c r="A203" s="1"/>
      <c r="B203" s="1"/>
      <c r="C203" s="13"/>
      <c r="D203" s="1"/>
      <c r="E203" s="1"/>
      <c r="F203" s="1"/>
      <c r="G203" s="1"/>
      <c r="H203" s="1"/>
      <c r="I203" s="13"/>
      <c r="J203" s="1"/>
      <c r="K203" s="13"/>
      <c r="L203" s="7"/>
      <c r="M203" s="7"/>
      <c r="N203" s="1"/>
      <c r="O203" s="1"/>
      <c r="P203" s="8"/>
      <c r="R203" s="11"/>
      <c r="U203" s="3"/>
      <c r="V203" s="3"/>
      <c r="W203" s="3"/>
      <c r="X203" s="6"/>
      <c r="Z203" s="6"/>
      <c r="AA203" s="6"/>
      <c r="AJ203" s="11"/>
    </row>
    <row r="204" spans="1:36" x14ac:dyDescent="0.25">
      <c r="A204" s="1"/>
      <c r="B204" s="1"/>
      <c r="C204" s="13"/>
      <c r="D204" s="1"/>
      <c r="E204" s="1"/>
      <c r="F204" s="1"/>
      <c r="G204" s="1"/>
      <c r="H204" s="1"/>
      <c r="I204" s="13"/>
      <c r="J204" s="1"/>
      <c r="K204" s="13"/>
      <c r="L204" s="7"/>
      <c r="M204" s="7"/>
      <c r="N204" s="1"/>
      <c r="O204" s="1"/>
      <c r="P204" s="8"/>
      <c r="R204" s="11"/>
      <c r="U204" s="3"/>
      <c r="V204" s="3"/>
      <c r="W204" s="3"/>
      <c r="X204" s="6"/>
      <c r="Z204" s="6"/>
      <c r="AA204" s="6"/>
      <c r="AJ204" s="11"/>
    </row>
    <row r="205" spans="1:36" x14ac:dyDescent="0.25">
      <c r="A205" s="1"/>
      <c r="B205" s="1"/>
      <c r="C205" s="13"/>
      <c r="D205" s="1"/>
      <c r="E205" s="1"/>
      <c r="F205" s="1"/>
      <c r="G205" s="1"/>
      <c r="H205" s="1"/>
      <c r="I205" s="13"/>
      <c r="J205" s="1"/>
      <c r="K205" s="13"/>
      <c r="L205" s="7"/>
      <c r="M205" s="7"/>
      <c r="N205" s="1"/>
      <c r="O205" s="1"/>
      <c r="P205" s="8"/>
      <c r="R205" s="11"/>
      <c r="U205" s="3"/>
      <c r="V205" s="3"/>
      <c r="W205" s="3"/>
      <c r="X205" s="6"/>
      <c r="Z205" s="6"/>
      <c r="AA205" s="6"/>
      <c r="AJ205" s="11"/>
    </row>
    <row r="206" spans="1:36" x14ac:dyDescent="0.25">
      <c r="A206" s="1"/>
      <c r="B206" s="1"/>
      <c r="C206" s="13"/>
      <c r="D206" s="1"/>
      <c r="E206" s="1"/>
      <c r="F206" s="1"/>
      <c r="G206" s="1"/>
      <c r="H206" s="1"/>
      <c r="I206" s="13"/>
      <c r="J206" s="1"/>
      <c r="K206" s="13"/>
      <c r="L206" s="7"/>
      <c r="M206" s="7"/>
      <c r="N206" s="1"/>
      <c r="O206" s="1"/>
      <c r="P206" s="8"/>
      <c r="R206" s="11"/>
      <c r="U206" s="3"/>
      <c r="V206" s="3"/>
      <c r="W206" s="3"/>
      <c r="X206" s="6"/>
      <c r="Z206" s="6"/>
      <c r="AA206" s="6"/>
      <c r="AJ206" s="11"/>
    </row>
    <row r="207" spans="1:36" x14ac:dyDescent="0.25">
      <c r="A207" s="1"/>
      <c r="B207" s="1"/>
      <c r="C207" s="13"/>
      <c r="D207" s="1"/>
      <c r="E207" s="1"/>
      <c r="F207" s="1"/>
      <c r="G207" s="1"/>
      <c r="H207" s="1"/>
      <c r="I207" s="13"/>
      <c r="J207" s="1"/>
      <c r="K207" s="13"/>
      <c r="L207" s="7"/>
      <c r="M207" s="7"/>
      <c r="N207" s="1"/>
      <c r="O207" s="1"/>
      <c r="P207" s="8"/>
      <c r="R207" s="11"/>
      <c r="U207" s="3"/>
      <c r="V207" s="3"/>
      <c r="W207" s="3"/>
      <c r="X207" s="6"/>
      <c r="Z207" s="6"/>
      <c r="AA207" s="6"/>
      <c r="AJ207" s="11"/>
    </row>
    <row r="208" spans="1:36" x14ac:dyDescent="0.25">
      <c r="A208" s="1"/>
      <c r="B208" s="1"/>
      <c r="C208" s="13"/>
      <c r="D208" s="1"/>
      <c r="E208" s="1"/>
      <c r="F208" s="1"/>
      <c r="G208" s="1"/>
      <c r="H208" s="1"/>
      <c r="I208" s="13"/>
      <c r="J208" s="1"/>
      <c r="K208" s="13"/>
      <c r="L208" s="7"/>
      <c r="M208" s="7"/>
      <c r="N208" s="1"/>
      <c r="O208" s="1"/>
      <c r="P208" s="8"/>
      <c r="R208" s="11"/>
      <c r="U208" s="3"/>
      <c r="V208" s="3"/>
      <c r="W208" s="3"/>
      <c r="X208" s="6"/>
      <c r="Z208" s="6"/>
      <c r="AA208" s="6"/>
      <c r="AJ208" s="11"/>
    </row>
    <row r="209" spans="1:36" x14ac:dyDescent="0.25">
      <c r="A209" s="1"/>
      <c r="B209" s="1"/>
      <c r="C209" s="13"/>
      <c r="D209" s="1"/>
      <c r="E209" s="1"/>
      <c r="F209" s="1"/>
      <c r="G209" s="1"/>
      <c r="H209" s="1"/>
      <c r="I209" s="13"/>
      <c r="J209" s="1"/>
      <c r="K209" s="13"/>
      <c r="L209" s="7"/>
      <c r="M209" s="7"/>
      <c r="N209" s="1"/>
      <c r="O209" s="1"/>
      <c r="P209" s="8"/>
      <c r="R209" s="11"/>
      <c r="U209" s="3"/>
      <c r="V209" s="3"/>
      <c r="W209" s="3"/>
      <c r="X209" s="6"/>
      <c r="Z209" s="6"/>
      <c r="AA209" s="6"/>
      <c r="AJ209" s="11"/>
    </row>
    <row r="210" spans="1:36" x14ac:dyDescent="0.25">
      <c r="A210" s="1"/>
      <c r="B210" s="1"/>
      <c r="C210" s="13"/>
      <c r="D210" s="1"/>
      <c r="E210" s="1"/>
      <c r="F210" s="1"/>
      <c r="G210" s="1"/>
      <c r="H210" s="1"/>
      <c r="I210" s="13"/>
      <c r="J210" s="1"/>
      <c r="K210" s="13"/>
      <c r="L210" s="7"/>
      <c r="M210" s="7"/>
      <c r="N210" s="1"/>
      <c r="O210" s="1"/>
      <c r="P210" s="8"/>
      <c r="R210" s="11"/>
      <c r="U210" s="3"/>
      <c r="V210" s="3"/>
      <c r="W210" s="3"/>
      <c r="X210" s="6"/>
      <c r="Z210" s="6"/>
      <c r="AA210" s="6"/>
      <c r="AJ210" s="11"/>
    </row>
    <row r="211" spans="1:36" x14ac:dyDescent="0.25">
      <c r="A211" s="1"/>
      <c r="B211" s="1"/>
      <c r="C211" s="13"/>
      <c r="D211" s="1"/>
      <c r="E211" s="1"/>
      <c r="F211" s="1"/>
      <c r="G211" s="1"/>
      <c r="H211" s="1"/>
      <c r="I211" s="13"/>
      <c r="J211" s="1"/>
      <c r="K211" s="13"/>
      <c r="L211" s="7"/>
      <c r="M211" s="7"/>
      <c r="N211" s="1"/>
      <c r="O211" s="1"/>
      <c r="P211" s="8"/>
      <c r="R211" s="11"/>
      <c r="U211" s="3"/>
      <c r="V211" s="3"/>
      <c r="W211" s="3"/>
      <c r="X211" s="6"/>
      <c r="Z211" s="6"/>
      <c r="AA211" s="6"/>
      <c r="AJ211" s="11"/>
    </row>
    <row r="212" spans="1:36" x14ac:dyDescent="0.25">
      <c r="A212" s="1"/>
      <c r="B212" s="1"/>
      <c r="C212" s="13"/>
      <c r="D212" s="1"/>
      <c r="E212" s="1"/>
      <c r="F212" s="1"/>
      <c r="G212" s="1"/>
      <c r="H212" s="1"/>
      <c r="I212" s="13"/>
      <c r="J212" s="1"/>
      <c r="K212" s="13"/>
      <c r="L212" s="7"/>
      <c r="M212" s="7"/>
      <c r="N212" s="1"/>
      <c r="O212" s="1"/>
      <c r="P212" s="8"/>
      <c r="R212" s="11"/>
      <c r="U212" s="3"/>
      <c r="V212" s="3"/>
      <c r="W212" s="3"/>
      <c r="X212" s="6"/>
      <c r="Z212" s="6"/>
      <c r="AA212" s="6"/>
      <c r="AJ212" s="11"/>
    </row>
    <row r="213" spans="1:36" x14ac:dyDescent="0.25">
      <c r="A213" s="1"/>
      <c r="B213" s="1"/>
      <c r="C213" s="13"/>
      <c r="D213" s="1"/>
      <c r="E213" s="1"/>
      <c r="F213" s="1"/>
      <c r="G213" s="1"/>
      <c r="H213" s="1"/>
      <c r="I213" s="13"/>
      <c r="J213" s="1"/>
      <c r="K213" s="13"/>
      <c r="L213" s="7"/>
      <c r="M213" s="7"/>
      <c r="N213" s="1"/>
      <c r="O213" s="1"/>
      <c r="P213" s="8"/>
      <c r="R213" s="11"/>
      <c r="U213" s="3"/>
      <c r="V213" s="3"/>
      <c r="W213" s="3"/>
      <c r="X213" s="6"/>
      <c r="Z213" s="6"/>
      <c r="AA213" s="6"/>
      <c r="AJ213" s="11"/>
    </row>
    <row r="214" spans="1:36" x14ac:dyDescent="0.25">
      <c r="A214" s="1"/>
      <c r="B214" s="1"/>
      <c r="C214" s="13"/>
      <c r="D214" s="1"/>
      <c r="E214" s="1"/>
      <c r="F214" s="1"/>
      <c r="G214" s="1"/>
      <c r="H214" s="1"/>
      <c r="I214" s="13"/>
      <c r="J214" s="1"/>
      <c r="K214" s="13"/>
      <c r="L214" s="7"/>
      <c r="M214" s="7"/>
      <c r="N214" s="1"/>
      <c r="O214" s="1"/>
      <c r="P214" s="8"/>
      <c r="R214" s="11"/>
      <c r="U214" s="3"/>
      <c r="V214" s="3"/>
      <c r="W214" s="3"/>
      <c r="X214" s="6"/>
      <c r="Z214" s="6"/>
      <c r="AA214" s="6"/>
      <c r="AJ214" s="11"/>
    </row>
    <row r="215" spans="1:36" x14ac:dyDescent="0.25">
      <c r="A215" s="1"/>
      <c r="B215" s="1"/>
      <c r="C215" s="13"/>
      <c r="D215" s="1"/>
      <c r="E215" s="1"/>
      <c r="F215" s="1"/>
      <c r="G215" s="1"/>
      <c r="H215" s="1"/>
      <c r="I215" s="13"/>
      <c r="J215" s="1"/>
      <c r="K215" s="13"/>
      <c r="L215" s="7"/>
      <c r="M215" s="7"/>
      <c r="N215" s="1"/>
      <c r="O215" s="1"/>
      <c r="P215" s="8"/>
      <c r="R215" s="11"/>
      <c r="U215" s="3"/>
      <c r="V215" s="3"/>
      <c r="W215" s="3"/>
      <c r="X215" s="6"/>
      <c r="Z215" s="6"/>
      <c r="AA215" s="6"/>
      <c r="AJ215" s="11"/>
    </row>
    <row r="216" spans="1:36" x14ac:dyDescent="0.25">
      <c r="A216" s="1"/>
      <c r="B216" s="1"/>
      <c r="C216" s="13"/>
      <c r="D216" s="1"/>
      <c r="E216" s="1"/>
      <c r="F216" s="1"/>
      <c r="G216" s="1"/>
      <c r="H216" s="1"/>
      <c r="I216" s="13"/>
      <c r="J216" s="1"/>
      <c r="K216" s="13"/>
      <c r="L216" s="7"/>
      <c r="M216" s="7"/>
      <c r="N216" s="1"/>
      <c r="O216" s="1"/>
      <c r="P216" s="8"/>
      <c r="R216" s="11"/>
      <c r="U216" s="3"/>
      <c r="V216" s="3"/>
      <c r="W216" s="3"/>
      <c r="X216" s="6"/>
      <c r="Z216" s="6"/>
      <c r="AA216" s="6"/>
      <c r="AJ216" s="11"/>
    </row>
    <row r="217" spans="1:36" x14ac:dyDescent="0.25">
      <c r="A217" s="1"/>
      <c r="B217" s="1"/>
      <c r="C217" s="13"/>
      <c r="D217" s="1"/>
      <c r="E217" s="1"/>
      <c r="F217" s="1"/>
      <c r="G217" s="1"/>
      <c r="H217" s="1"/>
      <c r="I217" s="13"/>
      <c r="J217" s="1"/>
      <c r="K217" s="13"/>
      <c r="L217" s="7"/>
      <c r="M217" s="7"/>
      <c r="N217" s="1"/>
      <c r="O217" s="1"/>
      <c r="P217" s="8"/>
      <c r="R217" s="11"/>
      <c r="U217" s="3"/>
      <c r="V217" s="3"/>
      <c r="W217" s="3"/>
      <c r="X217" s="6"/>
      <c r="Z217" s="6"/>
      <c r="AA217" s="6"/>
      <c r="AJ217" s="11"/>
    </row>
    <row r="218" spans="1:36" x14ac:dyDescent="0.25">
      <c r="A218" s="1"/>
      <c r="B218" s="1"/>
      <c r="C218" s="13"/>
      <c r="D218" s="1"/>
      <c r="E218" s="1"/>
      <c r="F218" s="1"/>
      <c r="G218" s="1"/>
      <c r="H218" s="1"/>
      <c r="I218" s="13"/>
      <c r="J218" s="1"/>
      <c r="K218" s="13"/>
      <c r="L218" s="7"/>
      <c r="M218" s="7"/>
      <c r="N218" s="1"/>
      <c r="O218" s="1"/>
      <c r="P218" s="8"/>
      <c r="R218" s="11"/>
      <c r="U218" s="3"/>
      <c r="V218" s="3"/>
      <c r="W218" s="3"/>
      <c r="X218" s="6"/>
      <c r="Z218" s="6"/>
      <c r="AA218" s="6"/>
      <c r="AJ218" s="11"/>
    </row>
    <row r="219" spans="1:36" x14ac:dyDescent="0.25">
      <c r="A219" s="1"/>
      <c r="B219" s="1"/>
      <c r="C219" s="13"/>
      <c r="D219" s="1"/>
      <c r="E219" s="1"/>
      <c r="F219" s="1"/>
      <c r="G219" s="1"/>
      <c r="H219" s="1"/>
      <c r="I219" s="13"/>
      <c r="J219" s="1"/>
      <c r="K219" s="13"/>
      <c r="L219" s="7"/>
      <c r="M219" s="7"/>
      <c r="N219" s="1"/>
      <c r="O219" s="1"/>
      <c r="P219" s="8"/>
      <c r="R219" s="11"/>
      <c r="U219" s="3"/>
      <c r="V219" s="3"/>
      <c r="W219" s="3"/>
      <c r="X219" s="6"/>
      <c r="Z219" s="6"/>
      <c r="AA219" s="6"/>
      <c r="AJ219" s="11"/>
    </row>
    <row r="220" spans="1:36" x14ac:dyDescent="0.25">
      <c r="A220" s="1"/>
      <c r="B220" s="1"/>
      <c r="C220" s="13"/>
      <c r="D220" s="1"/>
      <c r="E220" s="1"/>
      <c r="F220" s="1"/>
      <c r="G220" s="1"/>
      <c r="H220" s="1"/>
      <c r="I220" s="13"/>
      <c r="J220" s="1"/>
      <c r="K220" s="13"/>
      <c r="L220" s="7"/>
      <c r="M220" s="7"/>
      <c r="N220" s="1"/>
      <c r="O220" s="1"/>
      <c r="P220" s="8"/>
      <c r="R220" s="11"/>
      <c r="U220" s="3"/>
      <c r="V220" s="3"/>
      <c r="W220" s="3"/>
      <c r="X220" s="6"/>
      <c r="Z220" s="6"/>
      <c r="AA220" s="6"/>
      <c r="AJ220" s="11"/>
    </row>
    <row r="221" spans="1:36" x14ac:dyDescent="0.25">
      <c r="A221" s="1"/>
      <c r="B221" s="1"/>
      <c r="C221" s="13"/>
      <c r="D221" s="1"/>
      <c r="E221" s="1"/>
      <c r="F221" s="1"/>
      <c r="G221" s="1"/>
      <c r="H221" s="1"/>
      <c r="I221" s="13"/>
      <c r="J221" s="1"/>
      <c r="K221" s="13"/>
      <c r="L221" s="7"/>
      <c r="M221" s="7"/>
      <c r="N221" s="1"/>
      <c r="O221" s="1"/>
      <c r="P221" s="8"/>
      <c r="R221" s="11"/>
      <c r="U221" s="3"/>
      <c r="V221" s="3"/>
      <c r="W221" s="3"/>
      <c r="X221" s="6"/>
      <c r="Z221" s="6"/>
      <c r="AA221" s="6"/>
      <c r="AJ221" s="11"/>
    </row>
    <row r="222" spans="1:36" x14ac:dyDescent="0.25">
      <c r="A222" s="1"/>
      <c r="B222" s="1"/>
      <c r="C222" s="13"/>
      <c r="D222" s="1"/>
      <c r="E222" s="1"/>
      <c r="F222" s="1"/>
      <c r="G222" s="1"/>
      <c r="H222" s="1"/>
      <c r="I222" s="13"/>
      <c r="J222" s="1"/>
      <c r="K222" s="13"/>
      <c r="L222" s="7"/>
      <c r="M222" s="7"/>
      <c r="N222" s="1"/>
      <c r="O222" s="1"/>
      <c r="P222" s="8"/>
      <c r="R222" s="11"/>
      <c r="U222" s="3"/>
      <c r="V222" s="3"/>
      <c r="W222" s="3"/>
      <c r="X222" s="6"/>
      <c r="Z222" s="6"/>
      <c r="AA222" s="6"/>
      <c r="AJ222" s="11"/>
    </row>
    <row r="223" spans="1:36" x14ac:dyDescent="0.25">
      <c r="A223" s="1"/>
      <c r="B223" s="1"/>
      <c r="C223" s="13"/>
      <c r="D223" s="1"/>
      <c r="E223" s="1"/>
      <c r="F223" s="1"/>
      <c r="G223" s="1"/>
      <c r="H223" s="1"/>
      <c r="I223" s="13"/>
      <c r="J223" s="1"/>
      <c r="K223" s="13"/>
      <c r="L223" s="7"/>
      <c r="M223" s="7"/>
      <c r="N223" s="1"/>
      <c r="O223" s="1"/>
      <c r="P223" s="8"/>
      <c r="R223" s="11"/>
      <c r="U223" s="3"/>
      <c r="V223" s="3"/>
      <c r="W223" s="3"/>
      <c r="X223" s="6"/>
      <c r="Z223" s="6"/>
      <c r="AA223" s="6"/>
      <c r="AJ223" s="11"/>
    </row>
    <row r="224" spans="1:36" x14ac:dyDescent="0.25">
      <c r="A224" s="1"/>
      <c r="B224" s="1"/>
      <c r="C224" s="13"/>
      <c r="D224" s="1"/>
      <c r="E224" s="1"/>
      <c r="F224" s="1"/>
      <c r="G224" s="1"/>
      <c r="H224" s="1"/>
      <c r="I224" s="13"/>
      <c r="J224" s="1"/>
      <c r="K224" s="13"/>
      <c r="L224" s="7"/>
      <c r="M224" s="7"/>
      <c r="N224" s="1"/>
      <c r="O224" s="1"/>
      <c r="P224" s="8"/>
      <c r="R224" s="11"/>
      <c r="U224" s="3"/>
      <c r="V224" s="3"/>
      <c r="W224" s="3"/>
      <c r="X224" s="6"/>
      <c r="Z224" s="6"/>
      <c r="AA224" s="6"/>
      <c r="AJ224" s="11"/>
    </row>
    <row r="225" spans="1:36" x14ac:dyDescent="0.25">
      <c r="A225" s="1"/>
      <c r="B225" s="1"/>
      <c r="C225" s="13"/>
      <c r="D225" s="1"/>
      <c r="E225" s="1"/>
      <c r="F225" s="1"/>
      <c r="G225" s="1"/>
      <c r="H225" s="1"/>
      <c r="I225" s="13"/>
      <c r="J225" s="1"/>
      <c r="K225" s="13"/>
      <c r="L225" s="7"/>
      <c r="M225" s="7"/>
      <c r="N225" s="1"/>
      <c r="O225" s="1"/>
      <c r="P225" s="8"/>
      <c r="R225" s="11"/>
      <c r="U225" s="3"/>
      <c r="V225" s="3"/>
      <c r="W225" s="3"/>
      <c r="X225" s="6"/>
      <c r="Z225" s="6"/>
      <c r="AA225" s="6"/>
      <c r="AJ225" s="11"/>
    </row>
    <row r="226" spans="1:36" x14ac:dyDescent="0.25">
      <c r="A226" s="1"/>
      <c r="B226" s="1"/>
      <c r="C226" s="13"/>
      <c r="D226" s="1"/>
      <c r="E226" s="1"/>
      <c r="F226" s="1"/>
      <c r="G226" s="1"/>
      <c r="H226" s="1"/>
      <c r="I226" s="13"/>
      <c r="J226" s="1"/>
      <c r="K226" s="13"/>
      <c r="L226" s="7"/>
      <c r="M226" s="7"/>
      <c r="N226" s="1"/>
      <c r="O226" s="1"/>
      <c r="P226" s="8"/>
      <c r="R226" s="11"/>
      <c r="U226" s="3"/>
      <c r="V226" s="3"/>
      <c r="W226" s="3"/>
      <c r="X226" s="6"/>
      <c r="Z226" s="6"/>
      <c r="AA226" s="6"/>
      <c r="AJ226" s="11"/>
    </row>
    <row r="227" spans="1:36" x14ac:dyDescent="0.25">
      <c r="A227" s="1"/>
      <c r="B227" s="1"/>
      <c r="C227" s="13"/>
      <c r="D227" s="1"/>
      <c r="E227" s="1"/>
      <c r="F227" s="1"/>
      <c r="G227" s="1"/>
      <c r="H227" s="1"/>
      <c r="I227" s="13"/>
      <c r="J227" s="1"/>
      <c r="K227" s="13"/>
      <c r="L227" s="7"/>
      <c r="M227" s="7"/>
      <c r="N227" s="1"/>
      <c r="O227" s="1"/>
      <c r="P227" s="8"/>
      <c r="R227" s="11"/>
      <c r="U227" s="3"/>
      <c r="V227" s="3"/>
      <c r="W227" s="3"/>
      <c r="X227" s="6"/>
      <c r="Z227" s="6"/>
      <c r="AA227" s="6"/>
      <c r="AJ227" s="11"/>
    </row>
    <row r="228" spans="1:36" x14ac:dyDescent="0.25">
      <c r="A228" s="1"/>
      <c r="B228" s="1"/>
      <c r="C228" s="13"/>
      <c r="D228" s="4"/>
      <c r="E228" s="1"/>
      <c r="F228" s="1"/>
      <c r="G228" s="1"/>
      <c r="H228" s="1"/>
      <c r="I228" s="13"/>
      <c r="J228" s="1"/>
      <c r="K228" s="13"/>
      <c r="L228" s="7"/>
      <c r="M228" s="7"/>
      <c r="N228" s="1"/>
      <c r="O228" s="1"/>
      <c r="P228" s="8"/>
      <c r="R228" s="11"/>
      <c r="U228" s="3"/>
      <c r="V228" s="3"/>
      <c r="W228" s="3"/>
      <c r="X228" s="6"/>
      <c r="Z228" s="6"/>
      <c r="AA228" s="6"/>
      <c r="AJ228" s="11"/>
    </row>
    <row r="229" spans="1:36" x14ac:dyDescent="0.25">
      <c r="A229" s="1"/>
      <c r="B229" s="1"/>
      <c r="C229" s="13"/>
      <c r="D229" s="1"/>
      <c r="E229" s="1"/>
      <c r="F229" s="1"/>
      <c r="G229" s="1"/>
      <c r="H229" s="1"/>
      <c r="I229" s="13"/>
      <c r="J229" s="1"/>
      <c r="K229" s="13"/>
      <c r="L229" s="7"/>
      <c r="M229" s="7"/>
      <c r="N229" s="1"/>
      <c r="O229" s="1"/>
      <c r="P229" s="8"/>
      <c r="R229" s="11"/>
      <c r="U229" s="3"/>
      <c r="V229" s="3"/>
      <c r="W229" s="3"/>
      <c r="X229" s="6"/>
      <c r="Z229" s="6"/>
      <c r="AA229" s="6"/>
      <c r="AJ229" s="11"/>
    </row>
    <row r="230" spans="1:36" x14ac:dyDescent="0.25">
      <c r="A230" s="1"/>
      <c r="B230" s="1"/>
      <c r="C230" s="13"/>
      <c r="D230" s="1"/>
      <c r="E230" s="1"/>
      <c r="F230" s="1"/>
      <c r="G230" s="1"/>
      <c r="H230" s="1"/>
      <c r="I230" s="13"/>
      <c r="J230" s="1"/>
      <c r="K230" s="13"/>
      <c r="L230" s="7"/>
      <c r="M230" s="7"/>
      <c r="N230" s="1"/>
      <c r="O230" s="1"/>
      <c r="P230" s="8"/>
      <c r="R230" s="11"/>
      <c r="U230" s="3"/>
      <c r="V230" s="3"/>
      <c r="W230" s="3"/>
      <c r="X230" s="6"/>
      <c r="Z230" s="6"/>
      <c r="AA230" s="6"/>
      <c r="AJ230" s="11"/>
    </row>
    <row r="231" spans="1:36" x14ac:dyDescent="0.25">
      <c r="A231" s="1"/>
      <c r="B231" s="1"/>
      <c r="C231" s="13"/>
      <c r="D231" s="1"/>
      <c r="E231" s="1"/>
      <c r="F231" s="1"/>
      <c r="G231" s="1"/>
      <c r="H231" s="1"/>
      <c r="I231" s="13"/>
      <c r="J231" s="1"/>
      <c r="K231" s="13"/>
      <c r="L231" s="7"/>
      <c r="M231" s="7"/>
      <c r="N231" s="1"/>
      <c r="O231" s="1"/>
      <c r="P231" s="8"/>
      <c r="R231" s="11"/>
      <c r="U231" s="3"/>
      <c r="V231" s="3"/>
      <c r="W231" s="3"/>
      <c r="X231" s="6"/>
      <c r="Z231" s="6"/>
      <c r="AA231" s="6"/>
      <c r="AJ231" s="11"/>
    </row>
    <row r="232" spans="1:36" x14ac:dyDescent="0.25">
      <c r="A232" s="1"/>
      <c r="B232" s="1"/>
      <c r="C232" s="13"/>
      <c r="D232" s="1"/>
      <c r="E232" s="1"/>
      <c r="F232" s="1"/>
      <c r="G232" s="1"/>
      <c r="H232" s="1"/>
      <c r="I232" s="13"/>
      <c r="J232" s="1"/>
      <c r="K232" s="13"/>
      <c r="L232" s="7"/>
      <c r="M232" s="7"/>
      <c r="N232" s="1"/>
      <c r="O232" s="1"/>
      <c r="P232" s="8"/>
      <c r="R232" s="11"/>
      <c r="U232" s="3"/>
      <c r="V232" s="3"/>
      <c r="W232" s="3"/>
      <c r="X232" s="6"/>
      <c r="Z232" s="6"/>
      <c r="AA232" s="6"/>
      <c r="AJ232" s="11"/>
    </row>
    <row r="233" spans="1:36" x14ac:dyDescent="0.25">
      <c r="A233" s="1"/>
      <c r="B233" s="1"/>
      <c r="C233" s="13"/>
      <c r="D233" s="1"/>
      <c r="E233" s="1"/>
      <c r="F233" s="1"/>
      <c r="G233" s="1"/>
      <c r="H233" s="1"/>
      <c r="I233" s="13"/>
      <c r="J233" s="1"/>
      <c r="K233" s="13"/>
      <c r="L233" s="7"/>
      <c r="M233" s="7"/>
      <c r="N233" s="1"/>
      <c r="O233" s="1"/>
      <c r="P233" s="8"/>
      <c r="R233" s="11"/>
      <c r="U233" s="3"/>
      <c r="V233" s="3"/>
      <c r="W233" s="3"/>
      <c r="X233" s="6"/>
      <c r="Z233" s="6"/>
      <c r="AA233" s="6"/>
      <c r="AJ233" s="11"/>
    </row>
    <row r="234" spans="1:36" x14ac:dyDescent="0.25">
      <c r="A234" s="1"/>
      <c r="B234" s="1"/>
      <c r="C234" s="13"/>
      <c r="D234" s="1"/>
      <c r="E234" s="1"/>
      <c r="F234" s="1"/>
      <c r="G234" s="1"/>
      <c r="H234" s="1"/>
      <c r="I234" s="13"/>
      <c r="J234" s="1"/>
      <c r="K234" s="13"/>
      <c r="L234" s="7"/>
      <c r="M234" s="7"/>
      <c r="N234" s="1"/>
      <c r="O234" s="1"/>
      <c r="P234" s="8"/>
      <c r="R234" s="11"/>
      <c r="U234" s="3"/>
      <c r="V234" s="3"/>
      <c r="W234" s="3"/>
      <c r="X234" s="6"/>
      <c r="Z234" s="6"/>
      <c r="AA234" s="6"/>
      <c r="AJ234" s="11"/>
    </row>
    <row r="235" spans="1:36" x14ac:dyDescent="0.25">
      <c r="A235" s="1"/>
      <c r="B235" s="1"/>
      <c r="C235" s="13"/>
      <c r="D235" s="1"/>
      <c r="E235" s="1"/>
      <c r="F235" s="1"/>
      <c r="G235" s="1"/>
      <c r="H235" s="1"/>
      <c r="I235" s="13"/>
      <c r="J235" s="1"/>
      <c r="K235" s="13"/>
      <c r="L235" s="7"/>
      <c r="M235" s="7"/>
      <c r="N235" s="1"/>
      <c r="O235" s="1"/>
      <c r="P235" s="8"/>
      <c r="R235" s="11"/>
      <c r="U235" s="3"/>
      <c r="V235" s="3"/>
      <c r="W235" s="3"/>
      <c r="X235" s="6"/>
      <c r="Z235" s="6"/>
      <c r="AA235" s="6"/>
      <c r="AJ235" s="11"/>
    </row>
    <row r="236" spans="1:36" x14ac:dyDescent="0.25">
      <c r="A236" s="1"/>
      <c r="B236" s="1"/>
      <c r="C236" s="13"/>
      <c r="D236" s="1"/>
      <c r="E236" s="1"/>
      <c r="F236" s="1"/>
      <c r="G236" s="1"/>
      <c r="H236" s="1"/>
      <c r="I236" s="13"/>
      <c r="J236" s="1"/>
      <c r="K236" s="13"/>
      <c r="L236" s="7"/>
      <c r="M236" s="7"/>
      <c r="N236" s="1"/>
      <c r="O236" s="1"/>
      <c r="P236" s="8"/>
      <c r="R236" s="11"/>
      <c r="U236" s="3"/>
      <c r="V236" s="3"/>
      <c r="W236" s="3"/>
      <c r="X236" s="6"/>
      <c r="Z236" s="6"/>
      <c r="AA236" s="6"/>
      <c r="AJ236" s="11"/>
    </row>
    <row r="237" spans="1:36" x14ac:dyDescent="0.25">
      <c r="A237" s="1"/>
      <c r="B237" s="1"/>
      <c r="C237" s="13"/>
      <c r="D237" s="1"/>
      <c r="E237" s="1"/>
      <c r="F237" s="1"/>
      <c r="G237" s="1"/>
      <c r="H237" s="1"/>
      <c r="I237" s="13"/>
      <c r="J237" s="1"/>
      <c r="K237" s="13"/>
      <c r="L237" s="7"/>
      <c r="M237" s="7"/>
      <c r="N237" s="1"/>
      <c r="O237" s="1"/>
      <c r="P237" s="8"/>
      <c r="R237" s="11"/>
      <c r="U237" s="3"/>
      <c r="V237" s="3"/>
      <c r="W237" s="3"/>
      <c r="X237" s="6"/>
      <c r="Z237" s="6"/>
      <c r="AA237" s="6"/>
      <c r="AJ237" s="11"/>
    </row>
    <row r="238" spans="1:36" x14ac:dyDescent="0.25">
      <c r="A238" s="1"/>
      <c r="B238" s="1"/>
      <c r="C238" s="13"/>
      <c r="D238" s="1"/>
      <c r="E238" s="1"/>
      <c r="F238" s="1"/>
      <c r="G238" s="1"/>
      <c r="H238" s="1"/>
      <c r="I238" s="13"/>
      <c r="J238" s="1"/>
      <c r="K238" s="13"/>
      <c r="L238" s="7"/>
      <c r="M238" s="7"/>
      <c r="N238" s="1"/>
      <c r="O238" s="1"/>
      <c r="P238" s="8"/>
      <c r="R238" s="11"/>
      <c r="U238" s="3"/>
      <c r="V238" s="3"/>
      <c r="W238" s="3"/>
      <c r="X238" s="6"/>
      <c r="Z238" s="6"/>
      <c r="AA238" s="6"/>
      <c r="AJ238" s="11"/>
    </row>
    <row r="239" spans="1:36" x14ac:dyDescent="0.25">
      <c r="A239" s="1"/>
      <c r="B239" s="1"/>
      <c r="C239" s="13"/>
      <c r="D239" s="1"/>
      <c r="E239" s="1"/>
      <c r="F239" s="1"/>
      <c r="G239" s="1"/>
      <c r="H239" s="1"/>
      <c r="I239" s="13"/>
      <c r="J239" s="1"/>
      <c r="K239" s="13"/>
      <c r="L239" s="7"/>
      <c r="M239" s="7"/>
      <c r="N239" s="1"/>
      <c r="O239" s="1"/>
      <c r="P239" s="8"/>
      <c r="R239" s="11"/>
      <c r="U239" s="3"/>
      <c r="V239" s="3"/>
      <c r="W239" s="3"/>
      <c r="X239" s="6"/>
      <c r="Z239" s="6"/>
      <c r="AA239" s="6"/>
      <c r="AJ239" s="11"/>
    </row>
    <row r="240" spans="1:36" x14ac:dyDescent="0.25">
      <c r="A240" s="1"/>
      <c r="B240" s="1"/>
      <c r="C240" s="13"/>
      <c r="D240" s="1"/>
      <c r="E240" s="1"/>
      <c r="F240" s="1"/>
      <c r="G240" s="1"/>
      <c r="H240" s="1"/>
      <c r="I240" s="13"/>
      <c r="J240" s="1"/>
      <c r="K240" s="13"/>
      <c r="L240" s="7"/>
      <c r="M240" s="7"/>
      <c r="N240" s="1"/>
      <c r="O240" s="1"/>
      <c r="P240" s="8"/>
      <c r="R240" s="11"/>
      <c r="U240" s="3"/>
      <c r="V240" s="3"/>
      <c r="W240" s="3"/>
      <c r="X240" s="6"/>
      <c r="Z240" s="6"/>
      <c r="AA240" s="6"/>
      <c r="AJ240" s="11"/>
    </row>
    <row r="241" spans="1:36" x14ac:dyDescent="0.25">
      <c r="A241" s="1"/>
      <c r="B241" s="1"/>
      <c r="C241" s="13"/>
      <c r="D241" s="1"/>
      <c r="E241" s="1"/>
      <c r="F241" s="1"/>
      <c r="G241" s="1"/>
      <c r="H241" s="1"/>
      <c r="I241" s="13"/>
      <c r="J241" s="1"/>
      <c r="K241" s="13"/>
      <c r="L241" s="7"/>
      <c r="M241" s="7"/>
      <c r="N241" s="1"/>
      <c r="O241" s="1"/>
      <c r="P241" s="8"/>
      <c r="R241" s="11"/>
      <c r="U241" s="3"/>
      <c r="V241" s="3"/>
      <c r="W241" s="3"/>
      <c r="X241" s="6"/>
      <c r="Z241" s="6"/>
      <c r="AA241" s="6"/>
      <c r="AJ241" s="11"/>
    </row>
    <row r="242" spans="1:36" x14ac:dyDescent="0.25">
      <c r="A242" s="1"/>
      <c r="B242" s="1"/>
      <c r="C242" s="13"/>
      <c r="D242" s="1"/>
      <c r="E242" s="1"/>
      <c r="F242" s="1"/>
      <c r="G242" s="1"/>
      <c r="H242" s="1"/>
      <c r="I242" s="13"/>
      <c r="J242" s="1"/>
      <c r="K242" s="13"/>
      <c r="L242" s="7"/>
      <c r="M242" s="7"/>
      <c r="N242" s="1"/>
      <c r="O242" s="1"/>
      <c r="P242" s="8"/>
      <c r="R242" s="11"/>
      <c r="U242" s="3"/>
      <c r="V242" s="3"/>
      <c r="W242" s="3"/>
      <c r="X242" s="6"/>
      <c r="Z242" s="6"/>
      <c r="AA242" s="6"/>
      <c r="AJ242" s="11"/>
    </row>
    <row r="243" spans="1:36" x14ac:dyDescent="0.25">
      <c r="A243" s="1"/>
      <c r="B243" s="1"/>
      <c r="C243" s="13"/>
      <c r="D243" s="1"/>
      <c r="E243" s="1"/>
      <c r="F243" s="1"/>
      <c r="G243" s="1"/>
      <c r="H243" s="1"/>
      <c r="I243" s="13"/>
      <c r="J243" s="1"/>
      <c r="K243" s="13"/>
      <c r="L243" s="7"/>
      <c r="M243" s="7"/>
      <c r="N243" s="1"/>
      <c r="O243" s="1"/>
      <c r="P243" s="8"/>
      <c r="R243" s="11"/>
      <c r="U243" s="3"/>
      <c r="V243" s="3"/>
      <c r="W243" s="3"/>
      <c r="X243" s="6"/>
      <c r="Z243" s="6"/>
      <c r="AA243" s="6"/>
      <c r="AJ243" s="11"/>
    </row>
    <row r="244" spans="1:36" x14ac:dyDescent="0.25">
      <c r="A244" s="1"/>
      <c r="B244" s="1"/>
      <c r="C244" s="13"/>
      <c r="D244" s="1"/>
      <c r="E244" s="1"/>
      <c r="F244" s="1"/>
      <c r="G244" s="1"/>
      <c r="H244" s="1"/>
      <c r="I244" s="13"/>
      <c r="J244" s="1"/>
      <c r="K244" s="13"/>
      <c r="L244" s="7"/>
      <c r="M244" s="7"/>
      <c r="N244" s="1"/>
      <c r="O244" s="1"/>
      <c r="P244" s="8"/>
      <c r="R244" s="11"/>
      <c r="U244" s="3"/>
      <c r="V244" s="3"/>
      <c r="W244" s="3"/>
      <c r="X244" s="6"/>
      <c r="Z244" s="6"/>
      <c r="AA244" s="6"/>
      <c r="AJ244" s="11"/>
    </row>
    <row r="245" spans="1:36" x14ac:dyDescent="0.25">
      <c r="A245" s="1"/>
      <c r="B245" s="1"/>
      <c r="C245" s="13"/>
      <c r="D245" s="1"/>
      <c r="E245" s="1"/>
      <c r="F245" s="1"/>
      <c r="G245" s="1"/>
      <c r="H245" s="1"/>
      <c r="I245" s="13"/>
      <c r="J245" s="1"/>
      <c r="K245" s="13"/>
      <c r="L245" s="7"/>
      <c r="M245" s="7"/>
      <c r="N245" s="1"/>
      <c r="O245" s="1"/>
      <c r="P245" s="8"/>
      <c r="R245" s="11"/>
      <c r="U245" s="3"/>
      <c r="V245" s="3"/>
      <c r="W245" s="3"/>
      <c r="X245" s="6"/>
      <c r="Z245" s="6"/>
      <c r="AA245" s="6"/>
      <c r="AJ245" s="11"/>
    </row>
    <row r="246" spans="1:36" x14ac:dyDescent="0.25">
      <c r="A246" s="1"/>
      <c r="B246" s="1"/>
      <c r="C246" s="13"/>
      <c r="D246" s="1"/>
      <c r="E246" s="1"/>
      <c r="F246" s="1"/>
      <c r="G246" s="1"/>
      <c r="H246" s="1"/>
      <c r="I246" s="13"/>
      <c r="J246" s="1"/>
      <c r="K246" s="13"/>
      <c r="L246" s="7"/>
      <c r="M246" s="7"/>
      <c r="N246" s="1"/>
      <c r="O246" s="1"/>
      <c r="P246" s="8"/>
      <c r="R246" s="11"/>
      <c r="U246" s="3"/>
      <c r="V246" s="3"/>
      <c r="W246" s="3"/>
      <c r="X246" s="6"/>
      <c r="Z246" s="6"/>
      <c r="AA246" s="6"/>
      <c r="AJ246" s="11"/>
    </row>
    <row r="247" spans="1:36" x14ac:dyDescent="0.25">
      <c r="A247" s="1"/>
      <c r="B247" s="1"/>
      <c r="C247" s="13"/>
      <c r="D247" s="1"/>
      <c r="E247" s="1"/>
      <c r="F247" s="1"/>
      <c r="G247" s="1"/>
      <c r="H247" s="1"/>
      <c r="I247" s="13"/>
      <c r="J247" s="1"/>
      <c r="K247" s="13"/>
      <c r="L247" s="7"/>
      <c r="M247" s="7"/>
      <c r="N247" s="1"/>
      <c r="O247" s="1"/>
      <c r="P247" s="8"/>
      <c r="R247" s="11"/>
      <c r="U247" s="3"/>
      <c r="V247" s="3"/>
      <c r="W247" s="3"/>
      <c r="X247" s="6"/>
      <c r="Z247" s="6"/>
      <c r="AA247" s="6"/>
      <c r="AJ247" s="11"/>
    </row>
    <row r="248" spans="1:36" x14ac:dyDescent="0.25">
      <c r="A248" s="1"/>
      <c r="B248" s="1"/>
      <c r="C248" s="13"/>
      <c r="D248" s="1"/>
      <c r="E248" s="1"/>
      <c r="F248" s="1"/>
      <c r="G248" s="1"/>
      <c r="H248" s="1"/>
      <c r="I248" s="13"/>
      <c r="J248" s="1"/>
      <c r="K248" s="13"/>
      <c r="L248" s="7"/>
      <c r="M248" s="7"/>
      <c r="N248" s="1"/>
      <c r="O248" s="1"/>
      <c r="P248" s="8"/>
      <c r="R248" s="11"/>
      <c r="U248" s="3"/>
      <c r="V248" s="3"/>
      <c r="W248" s="3"/>
      <c r="X248" s="6"/>
      <c r="Z248" s="6"/>
      <c r="AA248" s="6"/>
      <c r="AJ248" s="11"/>
    </row>
    <row r="249" spans="1:36" x14ac:dyDescent="0.25">
      <c r="A249" s="1"/>
      <c r="B249" s="1"/>
      <c r="C249" s="13"/>
      <c r="D249" s="1"/>
      <c r="E249" s="1"/>
      <c r="F249" s="1"/>
      <c r="G249" s="1"/>
      <c r="H249" s="1"/>
      <c r="I249" s="13"/>
      <c r="J249" s="1"/>
      <c r="K249" s="13"/>
      <c r="L249" s="7"/>
      <c r="M249" s="7"/>
      <c r="N249" s="1"/>
      <c r="O249" s="1"/>
      <c r="P249" s="8"/>
      <c r="R249" s="11"/>
      <c r="U249" s="3"/>
      <c r="V249" s="3"/>
      <c r="W249" s="3"/>
      <c r="X249" s="6"/>
      <c r="Z249" s="6"/>
      <c r="AA249" s="6"/>
      <c r="AJ249" s="11"/>
    </row>
    <row r="250" spans="1:36" x14ac:dyDescent="0.25">
      <c r="A250" s="1"/>
      <c r="B250" s="1"/>
      <c r="C250" s="13"/>
      <c r="D250" s="1"/>
      <c r="E250" s="1"/>
      <c r="F250" s="1"/>
      <c r="G250" s="1"/>
      <c r="H250" s="1"/>
      <c r="I250" s="13"/>
      <c r="J250" s="1"/>
      <c r="K250" s="13"/>
      <c r="L250" s="7"/>
      <c r="M250" s="7"/>
      <c r="N250" s="1"/>
      <c r="O250" s="1"/>
      <c r="P250" s="8"/>
      <c r="R250" s="11"/>
      <c r="U250" s="3"/>
      <c r="V250" s="3"/>
      <c r="W250" s="3"/>
      <c r="X250" s="6"/>
      <c r="Z250" s="6"/>
      <c r="AA250" s="6"/>
      <c r="AJ250" s="11"/>
    </row>
    <row r="251" spans="1:36" x14ac:dyDescent="0.25">
      <c r="A251" s="1"/>
      <c r="B251" s="1"/>
      <c r="C251" s="13"/>
      <c r="D251" s="1"/>
      <c r="E251" s="1"/>
      <c r="F251" s="1"/>
      <c r="G251" s="1"/>
      <c r="H251" s="1"/>
      <c r="I251" s="13"/>
      <c r="J251" s="1"/>
      <c r="K251" s="13"/>
      <c r="L251" s="7"/>
      <c r="M251" s="7"/>
      <c r="N251" s="1"/>
      <c r="O251" s="1"/>
      <c r="P251" s="8"/>
      <c r="R251" s="11"/>
      <c r="U251" s="3"/>
      <c r="V251" s="3"/>
      <c r="W251" s="3"/>
      <c r="X251" s="6"/>
      <c r="Z251" s="6"/>
      <c r="AA251" s="6"/>
      <c r="AJ251" s="11"/>
    </row>
    <row r="252" spans="1:36" x14ac:dyDescent="0.25">
      <c r="A252" s="1"/>
      <c r="B252" s="1"/>
      <c r="C252" s="13"/>
      <c r="D252" s="1"/>
      <c r="E252" s="1"/>
      <c r="F252" s="1"/>
      <c r="G252" s="1"/>
      <c r="H252" s="1"/>
      <c r="I252" s="13"/>
      <c r="J252" s="1"/>
      <c r="K252" s="13"/>
      <c r="L252" s="7"/>
      <c r="M252" s="7"/>
      <c r="N252" s="1"/>
      <c r="O252" s="1"/>
      <c r="P252" s="8"/>
      <c r="R252" s="11"/>
      <c r="U252" s="3"/>
      <c r="V252" s="3"/>
      <c r="W252" s="3"/>
      <c r="X252" s="6"/>
      <c r="Z252" s="6"/>
      <c r="AA252" s="6"/>
      <c r="AJ252" s="11"/>
    </row>
    <row r="253" spans="1:36" x14ac:dyDescent="0.25">
      <c r="A253" s="1"/>
      <c r="B253" s="1"/>
      <c r="C253" s="13"/>
      <c r="D253" s="1"/>
      <c r="E253" s="1"/>
      <c r="F253" s="1"/>
      <c r="G253" s="1"/>
      <c r="H253" s="1"/>
      <c r="I253" s="13"/>
      <c r="J253" s="1"/>
      <c r="K253" s="13"/>
      <c r="L253" s="7"/>
      <c r="M253" s="7"/>
      <c r="N253" s="1"/>
      <c r="O253" s="1"/>
      <c r="P253" s="8"/>
      <c r="R253" s="11"/>
      <c r="U253" s="3"/>
      <c r="V253" s="3"/>
      <c r="W253" s="3"/>
      <c r="X253" s="6"/>
      <c r="Z253" s="6"/>
      <c r="AA253" s="6"/>
      <c r="AJ253" s="11"/>
    </row>
    <row r="254" spans="1:36" x14ac:dyDescent="0.25">
      <c r="A254" s="1"/>
      <c r="B254" s="1"/>
      <c r="C254" s="13"/>
      <c r="D254" s="1"/>
      <c r="E254" s="1"/>
      <c r="F254" s="1"/>
      <c r="G254" s="1"/>
      <c r="H254" s="1"/>
      <c r="I254" s="13"/>
      <c r="J254" s="1"/>
      <c r="K254" s="13"/>
      <c r="L254" s="7"/>
      <c r="M254" s="7"/>
      <c r="N254" s="1"/>
      <c r="O254" s="1"/>
      <c r="P254" s="8"/>
      <c r="R254" s="11"/>
      <c r="U254" s="3"/>
      <c r="V254" s="3"/>
      <c r="W254" s="3"/>
      <c r="X254" s="6"/>
      <c r="Z254" s="6"/>
      <c r="AA254" s="6"/>
      <c r="AJ254" s="11"/>
    </row>
    <row r="255" spans="1:36" x14ac:dyDescent="0.25">
      <c r="A255" s="1"/>
      <c r="B255" s="1"/>
      <c r="C255" s="13"/>
      <c r="D255" s="1"/>
      <c r="E255" s="1"/>
      <c r="F255" s="1"/>
      <c r="G255" s="1"/>
      <c r="H255" s="1"/>
      <c r="I255" s="13"/>
      <c r="J255" s="1"/>
      <c r="K255" s="13"/>
      <c r="L255" s="7"/>
      <c r="M255" s="7"/>
      <c r="N255" s="1"/>
      <c r="O255" s="1"/>
      <c r="P255" s="8"/>
      <c r="R255" s="11"/>
      <c r="U255" s="3"/>
      <c r="V255" s="3"/>
      <c r="W255" s="3"/>
      <c r="X255" s="6"/>
      <c r="Z255" s="6"/>
      <c r="AA255" s="6"/>
      <c r="AJ255" s="11"/>
    </row>
    <row r="256" spans="1:36" x14ac:dyDescent="0.25">
      <c r="A256" s="1"/>
      <c r="B256" s="1"/>
      <c r="C256" s="13"/>
      <c r="D256" s="1"/>
      <c r="E256" s="1"/>
      <c r="F256" s="1"/>
      <c r="G256" s="1"/>
      <c r="H256" s="1"/>
      <c r="I256" s="13"/>
      <c r="J256" s="1"/>
      <c r="K256" s="13"/>
      <c r="L256" s="7"/>
      <c r="M256" s="7"/>
      <c r="N256" s="1"/>
      <c r="O256" s="1"/>
      <c r="P256" s="8"/>
      <c r="R256" s="11"/>
      <c r="U256" s="3"/>
      <c r="V256" s="3"/>
      <c r="W256" s="3"/>
      <c r="X256" s="6"/>
      <c r="Z256" s="6"/>
      <c r="AA256" s="6"/>
      <c r="AJ256" s="11"/>
    </row>
    <row r="257" spans="1:36" x14ac:dyDescent="0.25">
      <c r="A257" s="1"/>
      <c r="B257" s="1"/>
      <c r="C257" s="13"/>
      <c r="D257" s="1"/>
      <c r="E257" s="1"/>
      <c r="F257" s="1"/>
      <c r="G257" s="1"/>
      <c r="H257" s="1"/>
      <c r="I257" s="13"/>
      <c r="J257" s="1"/>
      <c r="K257" s="13"/>
      <c r="L257" s="7"/>
      <c r="M257" s="7"/>
      <c r="N257" s="1"/>
      <c r="O257" s="1"/>
      <c r="P257" s="8"/>
      <c r="R257" s="11"/>
      <c r="U257" s="3"/>
      <c r="V257" s="3"/>
      <c r="W257" s="3"/>
      <c r="X257" s="6"/>
      <c r="Z257" s="6"/>
      <c r="AA257" s="6"/>
      <c r="AJ257" s="11"/>
    </row>
    <row r="258" spans="1:36" x14ac:dyDescent="0.25">
      <c r="A258" s="1"/>
      <c r="B258" s="1"/>
      <c r="C258" s="13"/>
      <c r="D258" s="1"/>
      <c r="E258" s="1"/>
      <c r="F258" s="1"/>
      <c r="G258" s="1"/>
      <c r="H258" s="1"/>
      <c r="I258" s="13"/>
      <c r="J258" s="1"/>
      <c r="K258" s="13"/>
      <c r="L258" s="7"/>
      <c r="M258" s="7"/>
      <c r="N258" s="1"/>
      <c r="O258" s="1"/>
      <c r="P258" s="8"/>
      <c r="R258" s="11"/>
      <c r="U258" s="3"/>
      <c r="V258" s="3"/>
      <c r="W258" s="3"/>
      <c r="X258" s="6"/>
      <c r="Z258" s="6"/>
      <c r="AA258" s="6"/>
      <c r="AJ258" s="11"/>
    </row>
    <row r="259" spans="1:36" x14ac:dyDescent="0.25">
      <c r="A259" s="1"/>
      <c r="B259" s="1"/>
      <c r="C259" s="13"/>
      <c r="D259" s="1"/>
      <c r="E259" s="1"/>
      <c r="F259" s="1"/>
      <c r="G259" s="1"/>
      <c r="H259" s="1"/>
      <c r="I259" s="13"/>
      <c r="J259" s="1"/>
      <c r="K259" s="13"/>
      <c r="L259" s="7"/>
      <c r="M259" s="7"/>
      <c r="N259" s="1"/>
      <c r="O259" s="1"/>
      <c r="P259" s="8"/>
      <c r="R259" s="11"/>
      <c r="U259" s="3"/>
      <c r="V259" s="3"/>
      <c r="W259" s="3"/>
      <c r="X259" s="6"/>
      <c r="Z259" s="6"/>
      <c r="AA259" s="6"/>
      <c r="AJ259" s="11"/>
    </row>
    <row r="260" spans="1:36" x14ac:dyDescent="0.25">
      <c r="A260" s="1"/>
      <c r="B260" s="1"/>
      <c r="C260" s="13"/>
      <c r="D260" s="1"/>
      <c r="E260" s="1"/>
      <c r="F260" s="1"/>
      <c r="G260" s="1"/>
      <c r="H260" s="1"/>
      <c r="I260" s="13"/>
      <c r="J260" s="1"/>
      <c r="K260" s="13"/>
      <c r="L260" s="7"/>
      <c r="M260" s="7"/>
      <c r="N260" s="1"/>
      <c r="O260" s="1"/>
      <c r="P260" s="8"/>
      <c r="R260" s="11"/>
      <c r="U260" s="3"/>
      <c r="V260" s="3"/>
      <c r="W260" s="3"/>
      <c r="X260" s="6"/>
      <c r="Z260" s="6"/>
      <c r="AA260" s="6"/>
      <c r="AJ260" s="11"/>
    </row>
    <row r="261" spans="1:36" x14ac:dyDescent="0.25">
      <c r="A261" s="1"/>
      <c r="B261" s="1"/>
      <c r="C261" s="13"/>
      <c r="D261" s="1"/>
      <c r="E261" s="1"/>
      <c r="F261" s="1"/>
      <c r="G261" s="1"/>
      <c r="H261" s="1"/>
      <c r="I261" s="13"/>
      <c r="J261" s="1"/>
      <c r="K261" s="13"/>
      <c r="L261" s="7"/>
      <c r="M261" s="7"/>
      <c r="N261" s="1"/>
      <c r="O261" s="1"/>
      <c r="P261" s="8"/>
      <c r="R261" s="11"/>
      <c r="U261" s="3"/>
      <c r="V261" s="3"/>
      <c r="W261" s="3"/>
      <c r="X261" s="6"/>
      <c r="Z261" s="6"/>
      <c r="AA261" s="6"/>
      <c r="AJ261" s="11"/>
    </row>
    <row r="262" spans="1:36" x14ac:dyDescent="0.25">
      <c r="A262" s="1"/>
      <c r="B262" s="1"/>
      <c r="C262" s="13"/>
      <c r="D262" s="1"/>
      <c r="E262" s="1"/>
      <c r="F262" s="1"/>
      <c r="G262" s="1"/>
      <c r="H262" s="1"/>
      <c r="I262" s="13"/>
      <c r="J262" s="1"/>
      <c r="K262" s="13"/>
      <c r="L262" s="7"/>
      <c r="M262" s="7"/>
      <c r="N262" s="1"/>
      <c r="O262" s="1"/>
      <c r="P262" s="8"/>
      <c r="R262" s="11"/>
      <c r="U262" s="3"/>
      <c r="V262" s="3"/>
      <c r="W262" s="3"/>
      <c r="X262" s="6"/>
      <c r="Z262" s="6"/>
      <c r="AA262" s="6"/>
      <c r="AJ262" s="11"/>
    </row>
    <row r="263" spans="1:36" x14ac:dyDescent="0.25">
      <c r="A263" s="1"/>
      <c r="B263" s="1"/>
      <c r="C263" s="13"/>
      <c r="D263" s="1"/>
      <c r="E263" s="1"/>
      <c r="F263" s="1"/>
      <c r="G263" s="1"/>
      <c r="H263" s="1"/>
      <c r="I263" s="13"/>
      <c r="J263" s="1"/>
      <c r="K263" s="13"/>
      <c r="L263" s="7"/>
      <c r="M263" s="7"/>
      <c r="N263" s="1"/>
      <c r="O263" s="1"/>
      <c r="P263" s="8"/>
      <c r="R263" s="11"/>
      <c r="U263" s="3"/>
      <c r="V263" s="3"/>
      <c r="W263" s="3"/>
      <c r="X263" s="6"/>
      <c r="Z263" s="6"/>
      <c r="AA263" s="6"/>
      <c r="AJ263" s="11"/>
    </row>
    <row r="264" spans="1:36" x14ac:dyDescent="0.25">
      <c r="A264" s="1"/>
      <c r="B264" s="1"/>
      <c r="C264" s="13"/>
      <c r="D264" s="1"/>
      <c r="E264" s="1"/>
      <c r="F264" s="1"/>
      <c r="G264" s="1"/>
      <c r="H264" s="1"/>
      <c r="I264" s="13"/>
      <c r="J264" s="1"/>
      <c r="K264" s="13"/>
      <c r="L264" s="7"/>
      <c r="M264" s="7"/>
      <c r="N264" s="1"/>
      <c r="O264" s="1"/>
      <c r="P264" s="8"/>
      <c r="R264" s="11"/>
      <c r="U264" s="3"/>
      <c r="V264" s="3"/>
      <c r="W264" s="3"/>
      <c r="X264" s="6"/>
      <c r="Z264" s="6"/>
      <c r="AA264" s="6"/>
      <c r="AJ264" s="11"/>
    </row>
    <row r="265" spans="1:36" x14ac:dyDescent="0.25">
      <c r="A265" s="1"/>
      <c r="B265" s="1"/>
      <c r="C265" s="13"/>
      <c r="D265" s="1"/>
      <c r="E265" s="1"/>
      <c r="F265" s="1"/>
      <c r="G265" s="1"/>
      <c r="H265" s="1"/>
      <c r="I265" s="13"/>
      <c r="J265" s="1"/>
      <c r="K265" s="13"/>
      <c r="L265" s="7"/>
      <c r="M265" s="7"/>
      <c r="N265" s="1"/>
      <c r="O265" s="1"/>
      <c r="P265" s="8"/>
      <c r="R265" s="11"/>
      <c r="U265" s="3"/>
      <c r="V265" s="3"/>
      <c r="W265" s="3"/>
      <c r="X265" s="6"/>
      <c r="Z265" s="6"/>
      <c r="AA265" s="6"/>
      <c r="AJ265" s="11"/>
    </row>
    <row r="266" spans="1:36" x14ac:dyDescent="0.25">
      <c r="A266" s="1"/>
      <c r="B266" s="1"/>
      <c r="C266" s="13"/>
      <c r="D266" s="1"/>
      <c r="E266" s="1"/>
      <c r="F266" s="1"/>
      <c r="G266" s="1"/>
      <c r="H266" s="1"/>
      <c r="I266" s="13"/>
      <c r="J266" s="1"/>
      <c r="K266" s="13"/>
      <c r="L266" s="7"/>
      <c r="M266" s="7"/>
      <c r="N266" s="1"/>
      <c r="O266" s="1"/>
      <c r="P266" s="8"/>
      <c r="R266" s="11"/>
      <c r="U266" s="3"/>
      <c r="V266" s="3"/>
      <c r="W266" s="3"/>
      <c r="X266" s="6"/>
      <c r="Z266" s="6"/>
      <c r="AA266" s="6"/>
      <c r="AJ266" s="11"/>
    </row>
    <row r="267" spans="1:36" x14ac:dyDescent="0.25">
      <c r="A267" s="1"/>
      <c r="B267" s="1"/>
      <c r="C267" s="13"/>
      <c r="D267" s="1"/>
      <c r="E267" s="1"/>
      <c r="F267" s="1"/>
      <c r="G267" s="1"/>
      <c r="H267" s="1"/>
      <c r="I267" s="13"/>
      <c r="J267" s="1"/>
      <c r="K267" s="13"/>
      <c r="L267" s="7"/>
      <c r="M267" s="7"/>
      <c r="N267" s="1"/>
      <c r="O267" s="1"/>
      <c r="P267" s="8"/>
      <c r="R267" s="11"/>
      <c r="U267" s="3"/>
      <c r="V267" s="3"/>
      <c r="W267" s="3"/>
      <c r="X267" s="6"/>
      <c r="Z267" s="6"/>
      <c r="AA267" s="6"/>
      <c r="AJ267" s="11"/>
    </row>
    <row r="268" spans="1:36" x14ac:dyDescent="0.25">
      <c r="A268" s="1"/>
      <c r="B268" s="1"/>
      <c r="C268" s="13"/>
      <c r="D268" s="1"/>
      <c r="E268" s="1"/>
      <c r="F268" s="1"/>
      <c r="G268" s="1"/>
      <c r="H268" s="1"/>
      <c r="I268" s="13"/>
      <c r="J268" s="1"/>
      <c r="K268" s="13"/>
      <c r="L268" s="7"/>
      <c r="M268" s="7"/>
      <c r="N268" s="1"/>
      <c r="O268" s="1"/>
      <c r="P268" s="8"/>
      <c r="R268" s="11"/>
      <c r="U268" s="3"/>
      <c r="V268" s="3"/>
      <c r="W268" s="3"/>
      <c r="X268" s="6"/>
      <c r="Z268" s="6"/>
      <c r="AA268" s="6"/>
      <c r="AJ268" s="11"/>
    </row>
    <row r="269" spans="1:36" x14ac:dyDescent="0.25">
      <c r="A269" s="1"/>
      <c r="B269" s="1"/>
      <c r="C269" s="13"/>
      <c r="D269" s="1"/>
      <c r="E269" s="1"/>
      <c r="F269" s="1"/>
      <c r="G269" s="1"/>
      <c r="H269" s="1"/>
      <c r="I269" s="13"/>
      <c r="J269" s="1"/>
      <c r="K269" s="13"/>
      <c r="L269" s="7"/>
      <c r="M269" s="7"/>
      <c r="N269" s="1"/>
      <c r="O269" s="1"/>
      <c r="P269" s="8"/>
      <c r="R269" s="11"/>
      <c r="U269" s="3"/>
      <c r="V269" s="3"/>
      <c r="W269" s="3"/>
      <c r="X269" s="6"/>
      <c r="Z269" s="6"/>
      <c r="AA269" s="6"/>
      <c r="AJ269" s="11"/>
    </row>
    <row r="270" spans="1:36" x14ac:dyDescent="0.25">
      <c r="A270" s="1"/>
      <c r="B270" s="1"/>
      <c r="C270" s="13"/>
      <c r="D270" s="13"/>
      <c r="E270" s="1"/>
      <c r="F270" s="1"/>
      <c r="G270" s="1"/>
      <c r="H270" s="1"/>
      <c r="I270" s="13"/>
      <c r="J270" s="1"/>
      <c r="K270" s="13"/>
      <c r="L270" s="7"/>
      <c r="M270" s="7"/>
      <c r="N270" s="1"/>
      <c r="O270" s="1"/>
      <c r="P270" s="8"/>
      <c r="R270" s="11"/>
      <c r="U270" s="3"/>
      <c r="V270" s="3"/>
      <c r="W270" s="3"/>
      <c r="X270" s="6"/>
      <c r="Z270" s="6"/>
      <c r="AA270" s="6"/>
      <c r="AJ270" s="11"/>
    </row>
    <row r="271" spans="1:36" x14ac:dyDescent="0.25">
      <c r="A271" s="1"/>
      <c r="B271" s="1"/>
      <c r="C271" s="13"/>
      <c r="D271" s="1"/>
      <c r="E271" s="1"/>
      <c r="F271" s="1"/>
      <c r="G271" s="1"/>
      <c r="H271" s="1"/>
      <c r="I271" s="13"/>
      <c r="J271" s="1"/>
      <c r="K271" s="13"/>
      <c r="L271" s="7"/>
      <c r="M271" s="7"/>
      <c r="N271" s="1"/>
      <c r="O271" s="1"/>
      <c r="P271" s="8"/>
      <c r="R271" s="11"/>
      <c r="U271" s="3"/>
      <c r="V271" s="3"/>
      <c r="W271" s="3"/>
      <c r="X271" s="6"/>
      <c r="Z271" s="6"/>
      <c r="AA271" s="6"/>
      <c r="AJ271" s="11"/>
    </row>
    <row r="272" spans="1:36" x14ac:dyDescent="0.25">
      <c r="A272" s="1"/>
      <c r="B272" s="1"/>
      <c r="C272" s="13"/>
      <c r="D272" s="1"/>
      <c r="E272" s="1"/>
      <c r="F272" s="1"/>
      <c r="G272" s="1"/>
      <c r="H272" s="1"/>
      <c r="I272" s="13"/>
      <c r="J272" s="1"/>
      <c r="K272" s="13"/>
      <c r="L272" s="7"/>
      <c r="M272" s="7"/>
      <c r="N272" s="1"/>
      <c r="O272" s="1"/>
      <c r="P272" s="8"/>
      <c r="R272" s="11"/>
      <c r="U272" s="3"/>
      <c r="V272" s="3"/>
      <c r="W272" s="3"/>
      <c r="X272" s="6"/>
      <c r="Z272" s="6"/>
      <c r="AA272" s="6"/>
      <c r="AJ272" s="11"/>
    </row>
    <row r="273" spans="1:36" x14ac:dyDescent="0.25">
      <c r="A273" s="1"/>
      <c r="B273" s="1"/>
      <c r="C273" s="13"/>
      <c r="D273" s="1"/>
      <c r="E273" s="1"/>
      <c r="F273" s="1"/>
      <c r="G273" s="1"/>
      <c r="H273" s="1"/>
      <c r="I273" s="13"/>
      <c r="J273" s="1"/>
      <c r="K273" s="13"/>
      <c r="L273" s="7"/>
      <c r="M273" s="7"/>
      <c r="N273" s="1"/>
      <c r="O273" s="1"/>
      <c r="P273" s="8"/>
      <c r="R273" s="11"/>
      <c r="U273" s="3"/>
      <c r="V273" s="3"/>
      <c r="W273" s="3"/>
      <c r="X273" s="6"/>
      <c r="Z273" s="6"/>
      <c r="AA273" s="6"/>
      <c r="AJ273" s="11"/>
    </row>
    <row r="274" spans="1:36" x14ac:dyDescent="0.25">
      <c r="A274" s="1"/>
      <c r="B274" s="1"/>
      <c r="C274" s="13"/>
      <c r="D274" s="1"/>
      <c r="E274" s="1"/>
      <c r="F274" s="1"/>
      <c r="G274" s="1"/>
      <c r="H274" s="1"/>
      <c r="I274" s="13"/>
      <c r="J274" s="1"/>
      <c r="K274" s="13"/>
      <c r="L274" s="7"/>
      <c r="M274" s="7"/>
      <c r="N274" s="1"/>
      <c r="O274" s="1"/>
      <c r="P274" s="8"/>
      <c r="R274" s="11"/>
      <c r="U274" s="3"/>
      <c r="V274" s="3"/>
      <c r="W274" s="3"/>
      <c r="X274" s="6"/>
      <c r="Z274" s="6"/>
      <c r="AA274" s="6"/>
      <c r="AJ274" s="11"/>
    </row>
    <row r="275" spans="1:36" x14ac:dyDescent="0.25">
      <c r="A275" s="1"/>
      <c r="B275" s="1"/>
      <c r="C275" s="13"/>
      <c r="D275" s="1"/>
      <c r="E275" s="1"/>
      <c r="F275" s="1"/>
      <c r="G275" s="1"/>
      <c r="H275" s="1"/>
      <c r="I275" s="13"/>
      <c r="J275" s="1"/>
      <c r="K275" s="13"/>
      <c r="L275" s="7"/>
      <c r="M275" s="7"/>
      <c r="N275" s="1"/>
      <c r="O275" s="1"/>
      <c r="P275" s="8"/>
      <c r="R275" s="11"/>
      <c r="U275" s="3"/>
      <c r="V275" s="3"/>
      <c r="W275" s="3"/>
      <c r="X275" s="6"/>
      <c r="Z275" s="6"/>
      <c r="AA275" s="6"/>
      <c r="AJ275" s="11"/>
    </row>
    <row r="276" spans="1:36" x14ac:dyDescent="0.25">
      <c r="A276" s="1"/>
      <c r="B276" s="1"/>
      <c r="C276" s="13"/>
      <c r="D276" s="1"/>
      <c r="E276" s="1"/>
      <c r="F276" s="1"/>
      <c r="G276" s="1"/>
      <c r="H276" s="1"/>
      <c r="I276" s="13"/>
      <c r="J276" s="1"/>
      <c r="K276" s="13"/>
      <c r="L276" s="7"/>
      <c r="M276" s="7"/>
      <c r="N276" s="1"/>
      <c r="O276" s="1"/>
      <c r="P276" s="8"/>
      <c r="R276" s="11"/>
      <c r="U276" s="3"/>
      <c r="V276" s="3"/>
      <c r="W276" s="3"/>
      <c r="X276" s="6"/>
      <c r="Z276" s="6"/>
      <c r="AA276" s="6"/>
      <c r="AJ276" s="11"/>
    </row>
    <row r="277" spans="1:36" x14ac:dyDescent="0.25">
      <c r="A277" s="1"/>
      <c r="B277" s="1"/>
      <c r="C277" s="13"/>
      <c r="D277" s="1"/>
      <c r="E277" s="1"/>
      <c r="F277" s="1"/>
      <c r="G277" s="1"/>
      <c r="H277" s="1"/>
      <c r="I277" s="13"/>
      <c r="J277" s="1"/>
      <c r="K277" s="13"/>
      <c r="L277" s="7"/>
      <c r="M277" s="7"/>
      <c r="N277" s="1"/>
      <c r="O277" s="1"/>
      <c r="P277" s="8"/>
      <c r="R277" s="11"/>
      <c r="U277" s="3"/>
      <c r="V277" s="3"/>
      <c r="W277" s="3"/>
      <c r="X277" s="6"/>
      <c r="Z277" s="6"/>
      <c r="AA277" s="6"/>
      <c r="AJ277" s="11"/>
    </row>
    <row r="278" spans="1:36" x14ac:dyDescent="0.25">
      <c r="A278" s="1"/>
      <c r="B278" s="1"/>
      <c r="C278" s="13"/>
      <c r="D278" s="1"/>
      <c r="E278" s="1"/>
      <c r="F278" s="1"/>
      <c r="G278" s="1"/>
      <c r="H278" s="1"/>
      <c r="I278" s="13"/>
      <c r="J278" s="1"/>
      <c r="K278" s="13"/>
      <c r="L278" s="7"/>
      <c r="M278" s="7"/>
      <c r="N278" s="1"/>
      <c r="O278" s="1"/>
      <c r="P278" s="8"/>
      <c r="R278" s="11"/>
      <c r="U278" s="3"/>
      <c r="V278" s="3"/>
      <c r="W278" s="3"/>
      <c r="X278" s="6"/>
      <c r="Z278" s="6"/>
      <c r="AA278" s="6"/>
      <c r="AJ278" s="11"/>
    </row>
    <row r="279" spans="1:36" x14ac:dyDescent="0.25">
      <c r="A279" s="1"/>
      <c r="B279" s="1"/>
      <c r="C279" s="13"/>
      <c r="D279" s="1"/>
      <c r="E279" s="1"/>
      <c r="F279" s="1"/>
      <c r="G279" s="1"/>
      <c r="H279" s="1"/>
      <c r="I279" s="13"/>
      <c r="J279" s="1"/>
      <c r="K279" s="13"/>
      <c r="L279" s="7"/>
      <c r="M279" s="7"/>
      <c r="N279" s="1"/>
      <c r="O279" s="1"/>
      <c r="P279" s="8"/>
      <c r="R279" s="11"/>
      <c r="U279" s="3"/>
      <c r="V279" s="3"/>
      <c r="W279" s="3"/>
      <c r="X279" s="6"/>
      <c r="Z279" s="6"/>
      <c r="AA279" s="6"/>
      <c r="AJ279" s="11"/>
    </row>
    <row r="280" spans="1:36" x14ac:dyDescent="0.25">
      <c r="A280" s="1"/>
      <c r="B280" s="1"/>
      <c r="C280" s="13"/>
      <c r="D280" s="1"/>
      <c r="E280" s="1"/>
      <c r="F280" s="1"/>
      <c r="G280" s="1"/>
      <c r="H280" s="1"/>
      <c r="I280" s="13"/>
      <c r="J280" s="1"/>
      <c r="K280" s="13"/>
      <c r="L280" s="7"/>
      <c r="M280" s="7"/>
      <c r="N280" s="1"/>
      <c r="O280" s="1"/>
      <c r="P280" s="8"/>
      <c r="R280" s="11"/>
      <c r="U280" s="3"/>
      <c r="V280" s="3"/>
      <c r="W280" s="3"/>
      <c r="X280" s="6"/>
      <c r="Z280" s="6"/>
      <c r="AA280" s="6"/>
      <c r="AJ280" s="11"/>
    </row>
    <row r="281" spans="1:36" x14ac:dyDescent="0.25">
      <c r="A281" s="1"/>
      <c r="B281" s="1"/>
      <c r="C281" s="13"/>
      <c r="D281" s="1"/>
      <c r="E281" s="1"/>
      <c r="F281" s="1"/>
      <c r="G281" s="1"/>
      <c r="H281" s="1"/>
      <c r="I281" s="13"/>
      <c r="J281" s="1"/>
      <c r="K281" s="13"/>
      <c r="L281" s="7"/>
      <c r="M281" s="7"/>
      <c r="N281" s="1"/>
      <c r="O281" s="1"/>
      <c r="P281" s="8"/>
      <c r="R281" s="11"/>
      <c r="U281" s="3"/>
      <c r="V281" s="3"/>
      <c r="W281" s="3"/>
      <c r="X281" s="6"/>
      <c r="Z281" s="6"/>
      <c r="AA281" s="6"/>
      <c r="AJ281" s="11"/>
    </row>
    <row r="282" spans="1:36" x14ac:dyDescent="0.25">
      <c r="A282" s="1"/>
      <c r="B282" s="1"/>
      <c r="C282" s="13"/>
      <c r="D282" s="1"/>
      <c r="E282" s="1"/>
      <c r="F282" s="1"/>
      <c r="G282" s="1"/>
      <c r="H282" s="1"/>
      <c r="I282" s="13"/>
      <c r="J282" s="1"/>
      <c r="K282" s="13"/>
      <c r="L282" s="7"/>
      <c r="M282" s="7"/>
      <c r="N282" s="1"/>
      <c r="O282" s="1"/>
      <c r="P282" s="8"/>
      <c r="R282" s="11"/>
      <c r="U282" s="3"/>
      <c r="V282" s="3"/>
      <c r="W282" s="3"/>
      <c r="X282" s="6"/>
      <c r="Z282" s="6"/>
      <c r="AA282" s="6"/>
      <c r="AJ282" s="11"/>
    </row>
    <row r="283" spans="1:36" x14ac:dyDescent="0.25">
      <c r="A283" s="1"/>
      <c r="B283" s="1"/>
      <c r="C283" s="13"/>
      <c r="D283" s="1"/>
      <c r="E283" s="1"/>
      <c r="F283" s="1"/>
      <c r="G283" s="1"/>
      <c r="H283" s="1"/>
      <c r="I283" s="13"/>
      <c r="J283" s="1"/>
      <c r="K283" s="13"/>
      <c r="L283" s="7"/>
      <c r="M283" s="7"/>
      <c r="N283" s="1"/>
      <c r="O283" s="1"/>
      <c r="P283" s="8"/>
      <c r="R283" s="11"/>
      <c r="U283" s="3"/>
      <c r="V283" s="3"/>
      <c r="W283" s="3"/>
      <c r="X283" s="6"/>
      <c r="Z283" s="6"/>
      <c r="AA283" s="6"/>
      <c r="AJ283" s="11"/>
    </row>
    <row r="284" spans="1:36" x14ac:dyDescent="0.25">
      <c r="A284" s="1"/>
      <c r="B284" s="1"/>
      <c r="C284" s="13"/>
      <c r="D284" s="1"/>
      <c r="E284" s="1"/>
      <c r="F284" s="1"/>
      <c r="G284" s="1"/>
      <c r="H284" s="1"/>
      <c r="I284" s="13"/>
      <c r="J284" s="1"/>
      <c r="K284" s="13"/>
      <c r="L284" s="7"/>
      <c r="M284" s="7"/>
      <c r="N284" s="1"/>
      <c r="O284" s="1"/>
      <c r="P284" s="8"/>
      <c r="R284" s="11"/>
      <c r="U284" s="3"/>
      <c r="V284" s="3"/>
      <c r="W284" s="3"/>
      <c r="X284" s="6"/>
      <c r="Z284" s="6"/>
      <c r="AA284" s="6"/>
      <c r="AJ284" s="11"/>
    </row>
    <row r="285" spans="1:36" x14ac:dyDescent="0.25">
      <c r="A285" s="1"/>
      <c r="B285" s="1"/>
      <c r="C285" s="13"/>
      <c r="D285" s="1"/>
      <c r="E285" s="1"/>
      <c r="F285" s="1"/>
      <c r="G285" s="1"/>
      <c r="H285" s="1"/>
      <c r="I285" s="13"/>
      <c r="J285" s="1"/>
      <c r="K285" s="13"/>
      <c r="L285" s="7"/>
      <c r="M285" s="7"/>
      <c r="N285" s="1"/>
      <c r="O285" s="1"/>
      <c r="P285" s="8"/>
      <c r="R285" s="11"/>
      <c r="U285" s="3"/>
      <c r="V285" s="3"/>
      <c r="W285" s="3"/>
      <c r="X285" s="6"/>
      <c r="Z285" s="6"/>
      <c r="AA285" s="6"/>
      <c r="AJ285" s="11"/>
    </row>
    <row r="286" spans="1:36" x14ac:dyDescent="0.25">
      <c r="A286" s="1"/>
      <c r="B286" s="1"/>
      <c r="C286" s="13"/>
      <c r="D286" s="1"/>
      <c r="E286" s="1"/>
      <c r="F286" s="1"/>
      <c r="G286" s="1"/>
      <c r="H286" s="1"/>
      <c r="I286" s="13"/>
      <c r="J286" s="1"/>
      <c r="K286" s="13"/>
      <c r="L286" s="7"/>
      <c r="M286" s="7"/>
      <c r="N286" s="1"/>
      <c r="O286" s="1"/>
      <c r="P286" s="8"/>
      <c r="R286" s="11"/>
      <c r="U286" s="3"/>
      <c r="V286" s="3"/>
      <c r="W286" s="3"/>
      <c r="X286" s="6"/>
      <c r="Z286" s="6"/>
      <c r="AA286" s="6"/>
      <c r="AJ286" s="11"/>
    </row>
    <row r="287" spans="1:36" x14ac:dyDescent="0.25">
      <c r="A287" s="1"/>
      <c r="B287" s="1"/>
      <c r="C287" s="13"/>
      <c r="D287" s="1"/>
      <c r="E287" s="1"/>
      <c r="F287" s="1"/>
      <c r="G287" s="1"/>
      <c r="H287" s="1"/>
      <c r="I287" s="13"/>
      <c r="J287" s="1"/>
      <c r="K287" s="13"/>
      <c r="L287" s="7"/>
      <c r="M287" s="7"/>
      <c r="N287" s="1"/>
      <c r="O287" s="1"/>
      <c r="P287" s="8"/>
      <c r="R287" s="11"/>
      <c r="U287" s="3"/>
      <c r="V287" s="3"/>
      <c r="W287" s="3"/>
      <c r="X287" s="6"/>
      <c r="Z287" s="6"/>
      <c r="AA287" s="6"/>
      <c r="AJ287" s="11"/>
    </row>
    <row r="288" spans="1:36" x14ac:dyDescent="0.25">
      <c r="A288" s="1"/>
      <c r="B288" s="1"/>
      <c r="C288" s="13"/>
      <c r="D288" s="1"/>
      <c r="E288" s="1"/>
      <c r="F288" s="1"/>
      <c r="G288" s="1"/>
      <c r="H288" s="1"/>
      <c r="I288" s="13"/>
      <c r="J288" s="1"/>
      <c r="K288" s="13"/>
      <c r="L288" s="7"/>
      <c r="M288" s="7"/>
      <c r="N288" s="1"/>
      <c r="O288" s="1"/>
      <c r="P288" s="8"/>
      <c r="R288" s="11"/>
      <c r="U288" s="3"/>
      <c r="V288" s="3"/>
      <c r="W288" s="3"/>
      <c r="X288" s="6"/>
      <c r="Z288" s="6"/>
      <c r="AA288" s="6"/>
      <c r="AJ288" s="11"/>
    </row>
    <row r="289" spans="1:36" x14ac:dyDescent="0.25">
      <c r="A289" s="1"/>
      <c r="B289" s="1"/>
      <c r="C289" s="13"/>
      <c r="D289" s="1"/>
      <c r="E289" s="1"/>
      <c r="F289" s="1"/>
      <c r="G289" s="1"/>
      <c r="H289" s="1"/>
      <c r="I289" s="13"/>
      <c r="J289" s="1"/>
      <c r="K289" s="13"/>
      <c r="L289" s="7"/>
      <c r="M289" s="7"/>
      <c r="N289" s="1"/>
      <c r="O289" s="1"/>
      <c r="P289" s="8"/>
      <c r="R289" s="11"/>
      <c r="U289" s="3"/>
      <c r="V289" s="3"/>
      <c r="W289" s="3"/>
      <c r="X289" s="6"/>
      <c r="Z289" s="6"/>
      <c r="AA289" s="6"/>
      <c r="AJ289" s="11"/>
    </row>
    <row r="290" spans="1:36" x14ac:dyDescent="0.25">
      <c r="A290" s="1"/>
      <c r="B290" s="1"/>
      <c r="C290" s="13"/>
      <c r="D290" s="1"/>
      <c r="E290" s="1"/>
      <c r="F290" s="1"/>
      <c r="G290" s="1"/>
      <c r="H290" s="1"/>
      <c r="I290" s="13"/>
      <c r="J290" s="1"/>
      <c r="K290" s="13"/>
      <c r="L290" s="7"/>
      <c r="M290" s="7"/>
      <c r="N290" s="1"/>
      <c r="O290" s="1"/>
      <c r="P290" s="8"/>
      <c r="R290" s="11"/>
      <c r="U290" s="3"/>
      <c r="V290" s="3"/>
      <c r="W290" s="3"/>
      <c r="X290" s="6"/>
      <c r="Z290" s="6"/>
      <c r="AA290" s="6"/>
      <c r="AJ290" s="11"/>
    </row>
    <row r="291" spans="1:36" x14ac:dyDescent="0.25">
      <c r="A291" s="1"/>
      <c r="B291" s="1"/>
      <c r="C291" s="13"/>
      <c r="D291" s="1"/>
      <c r="E291" s="1"/>
      <c r="F291" s="1"/>
      <c r="G291" s="1"/>
      <c r="H291" s="1"/>
      <c r="I291" s="13"/>
      <c r="J291" s="1"/>
      <c r="K291" s="13"/>
      <c r="L291" s="7"/>
      <c r="M291" s="7"/>
      <c r="N291" s="1"/>
      <c r="O291" s="1"/>
      <c r="P291" s="8"/>
      <c r="R291" s="11"/>
      <c r="U291" s="3"/>
      <c r="V291" s="3"/>
      <c r="W291" s="3"/>
      <c r="X291" s="6"/>
      <c r="Z291" s="6"/>
      <c r="AA291" s="6"/>
      <c r="AJ291" s="11"/>
    </row>
    <row r="292" spans="1:36" x14ac:dyDescent="0.25">
      <c r="A292" s="1"/>
      <c r="B292" s="1"/>
      <c r="C292" s="13"/>
      <c r="D292" s="1"/>
      <c r="E292" s="1"/>
      <c r="F292" s="1"/>
      <c r="G292" s="1"/>
      <c r="H292" s="1"/>
      <c r="I292" s="13"/>
      <c r="J292" s="1"/>
      <c r="K292" s="13"/>
      <c r="L292" s="7"/>
      <c r="M292" s="7"/>
      <c r="N292" s="1"/>
      <c r="O292" s="1"/>
      <c r="P292" s="8"/>
      <c r="R292" s="11"/>
      <c r="U292" s="3"/>
      <c r="V292" s="3"/>
      <c r="W292" s="3"/>
      <c r="X292" s="6"/>
      <c r="Z292" s="6"/>
      <c r="AA292" s="6"/>
      <c r="AJ292" s="11"/>
    </row>
    <row r="293" spans="1:36" x14ac:dyDescent="0.25">
      <c r="A293" s="1"/>
      <c r="B293" s="1"/>
      <c r="C293" s="13"/>
      <c r="D293" s="1"/>
      <c r="E293" s="1"/>
      <c r="F293" s="1"/>
      <c r="G293" s="1"/>
      <c r="H293" s="1"/>
      <c r="I293" s="13"/>
      <c r="J293" s="1"/>
      <c r="K293" s="13"/>
      <c r="L293" s="7"/>
      <c r="M293" s="7"/>
      <c r="N293" s="1"/>
      <c r="O293" s="1"/>
      <c r="P293" s="8"/>
      <c r="R293" s="11"/>
      <c r="U293" s="3"/>
      <c r="V293" s="3"/>
      <c r="W293" s="3"/>
      <c r="X293" s="6"/>
      <c r="Z293" s="6"/>
      <c r="AA293" s="6"/>
      <c r="AJ293" s="11"/>
    </row>
    <row r="294" spans="1:36" x14ac:dyDescent="0.25">
      <c r="A294" s="1"/>
      <c r="B294" s="1"/>
      <c r="C294" s="13"/>
      <c r="D294" s="1"/>
      <c r="E294" s="1"/>
      <c r="F294" s="1"/>
      <c r="G294" s="1"/>
      <c r="H294" s="1"/>
      <c r="I294" s="13"/>
      <c r="J294" s="1"/>
      <c r="K294" s="13"/>
      <c r="L294" s="7"/>
      <c r="M294" s="7"/>
      <c r="N294" s="1"/>
      <c r="O294" s="1"/>
      <c r="P294" s="8"/>
      <c r="R294" s="11"/>
      <c r="U294" s="3"/>
      <c r="V294" s="3"/>
      <c r="W294" s="3"/>
      <c r="X294" s="6"/>
      <c r="Z294" s="6"/>
      <c r="AA294" s="6"/>
      <c r="AJ294" s="11"/>
    </row>
    <row r="295" spans="1:36" x14ac:dyDescent="0.25">
      <c r="A295" s="1"/>
      <c r="B295" s="1"/>
      <c r="C295" s="13"/>
      <c r="D295" s="1"/>
      <c r="E295" s="1"/>
      <c r="F295" s="1"/>
      <c r="G295" s="1"/>
      <c r="H295" s="1"/>
      <c r="I295" s="13"/>
      <c r="J295" s="1"/>
      <c r="K295" s="13"/>
      <c r="L295" s="7"/>
      <c r="M295" s="7"/>
      <c r="N295" s="1"/>
      <c r="O295" s="1"/>
      <c r="P295" s="8"/>
      <c r="R295" s="11"/>
      <c r="U295" s="3"/>
      <c r="V295" s="3"/>
      <c r="W295" s="3"/>
      <c r="X295" s="6"/>
      <c r="Z295" s="6"/>
      <c r="AA295" s="6"/>
      <c r="AJ295" s="11"/>
    </row>
    <row r="296" spans="1:36" x14ac:dyDescent="0.25">
      <c r="A296" s="1"/>
      <c r="B296" s="1"/>
      <c r="C296" s="13"/>
      <c r="D296" s="1"/>
      <c r="E296" s="1"/>
      <c r="F296" s="1"/>
      <c r="G296" s="1"/>
      <c r="H296" s="1"/>
      <c r="I296" s="13"/>
      <c r="J296" s="1"/>
      <c r="K296" s="13"/>
      <c r="L296" s="7"/>
      <c r="M296" s="7"/>
      <c r="N296" s="1"/>
      <c r="O296" s="1"/>
      <c r="P296" s="8"/>
      <c r="R296" s="11"/>
      <c r="U296" s="3"/>
      <c r="V296" s="3"/>
      <c r="W296" s="3"/>
      <c r="X296" s="6"/>
      <c r="Z296" s="6"/>
      <c r="AA296" s="6"/>
      <c r="AJ296" s="11"/>
    </row>
    <row r="297" spans="1:36" x14ac:dyDescent="0.25">
      <c r="A297" s="1"/>
      <c r="B297" s="1"/>
      <c r="C297" s="13"/>
      <c r="D297" s="1"/>
      <c r="E297" s="1"/>
      <c r="F297" s="1"/>
      <c r="G297" s="1"/>
      <c r="H297" s="1"/>
      <c r="I297" s="13"/>
      <c r="J297" s="1"/>
      <c r="K297" s="13"/>
      <c r="L297" s="7"/>
      <c r="M297" s="7"/>
      <c r="N297" s="1"/>
      <c r="O297" s="1"/>
      <c r="P297" s="8"/>
      <c r="R297" s="11"/>
      <c r="U297" s="3"/>
      <c r="V297" s="3"/>
      <c r="W297" s="3"/>
      <c r="X297" s="6"/>
      <c r="Z297" s="6"/>
      <c r="AA297" s="6"/>
      <c r="AJ297" s="11"/>
    </row>
    <row r="298" spans="1:36" x14ac:dyDescent="0.25">
      <c r="A298" s="1"/>
      <c r="B298" s="1"/>
      <c r="C298" s="13"/>
      <c r="D298" s="1"/>
      <c r="E298" s="1"/>
      <c r="F298" s="1"/>
      <c r="G298" s="1"/>
      <c r="H298" s="1"/>
      <c r="I298" s="13"/>
      <c r="J298" s="1"/>
      <c r="K298" s="13"/>
      <c r="L298" s="7"/>
      <c r="M298" s="7"/>
      <c r="N298" s="1"/>
      <c r="O298" s="1"/>
      <c r="P298" s="8"/>
      <c r="R298" s="11"/>
      <c r="U298" s="3"/>
      <c r="V298" s="3"/>
      <c r="W298" s="3"/>
      <c r="X298" s="6"/>
      <c r="Z298" s="6"/>
      <c r="AA298" s="6"/>
      <c r="AJ298" s="11"/>
    </row>
    <row r="299" spans="1:36" x14ac:dyDescent="0.25">
      <c r="A299" s="1"/>
      <c r="B299" s="1"/>
      <c r="C299" s="13"/>
      <c r="D299" s="1"/>
      <c r="E299" s="1"/>
      <c r="F299" s="1"/>
      <c r="G299" s="1"/>
      <c r="H299" s="1"/>
      <c r="I299" s="13"/>
      <c r="J299" s="1"/>
      <c r="K299" s="13"/>
      <c r="L299" s="7"/>
      <c r="M299" s="7"/>
      <c r="N299" s="1"/>
      <c r="O299" s="1"/>
      <c r="P299" s="8"/>
      <c r="R299" s="11"/>
      <c r="U299" s="3"/>
      <c r="V299" s="3"/>
      <c r="W299" s="3"/>
      <c r="X299" s="6"/>
      <c r="Z299" s="6"/>
      <c r="AA299" s="6"/>
      <c r="AJ299" s="11"/>
    </row>
    <row r="300" spans="1:36" x14ac:dyDescent="0.25">
      <c r="A300" s="1"/>
      <c r="B300" s="1"/>
      <c r="C300" s="13"/>
      <c r="D300" s="1"/>
      <c r="E300" s="1"/>
      <c r="F300" s="1"/>
      <c r="G300" s="1"/>
      <c r="H300" s="1"/>
      <c r="I300" s="13"/>
      <c r="J300" s="1"/>
      <c r="K300" s="13"/>
      <c r="L300" s="7"/>
      <c r="M300" s="7"/>
      <c r="N300" s="1"/>
      <c r="O300" s="1"/>
      <c r="P300" s="8"/>
      <c r="R300" s="11"/>
      <c r="U300" s="3"/>
      <c r="V300" s="3"/>
      <c r="W300" s="3"/>
      <c r="X300" s="6"/>
      <c r="Z300" s="6"/>
      <c r="AA300" s="6"/>
      <c r="AJ300" s="11"/>
    </row>
    <row r="301" spans="1:36" x14ac:dyDescent="0.25">
      <c r="A301" s="1"/>
      <c r="B301" s="1"/>
      <c r="C301" s="13"/>
      <c r="D301" s="1"/>
      <c r="E301" s="1"/>
      <c r="F301" s="1"/>
      <c r="G301" s="1"/>
      <c r="H301" s="1"/>
      <c r="I301" s="13"/>
      <c r="J301" s="1"/>
      <c r="K301" s="13"/>
      <c r="L301" s="7"/>
      <c r="M301" s="7"/>
      <c r="N301" s="1"/>
      <c r="O301" s="1"/>
      <c r="P301" s="8"/>
      <c r="R301" s="11"/>
      <c r="U301" s="3"/>
      <c r="V301" s="3"/>
      <c r="W301" s="3"/>
      <c r="X301" s="6"/>
      <c r="Z301" s="6"/>
      <c r="AA301" s="6"/>
      <c r="AJ301" s="11"/>
    </row>
    <row r="302" spans="1:36" x14ac:dyDescent="0.25">
      <c r="A302" s="1"/>
      <c r="B302" s="1"/>
      <c r="C302" s="13"/>
      <c r="D302" s="1"/>
      <c r="E302" s="1"/>
      <c r="F302" s="1"/>
      <c r="G302" s="1"/>
      <c r="H302" s="1"/>
      <c r="I302" s="13"/>
      <c r="J302" s="1"/>
      <c r="K302" s="13"/>
      <c r="L302" s="7"/>
      <c r="M302" s="7"/>
      <c r="N302" s="1"/>
      <c r="O302" s="1"/>
      <c r="P302" s="8"/>
      <c r="R302" s="11"/>
      <c r="U302" s="3"/>
      <c r="V302" s="3"/>
      <c r="W302" s="3"/>
      <c r="X302" s="6"/>
      <c r="Z302" s="6"/>
      <c r="AA302" s="6"/>
      <c r="AJ302" s="11"/>
    </row>
    <row r="303" spans="1:36" x14ac:dyDescent="0.25">
      <c r="A303" s="1"/>
      <c r="B303" s="1"/>
      <c r="C303" s="13"/>
      <c r="D303" s="1"/>
      <c r="E303" s="1"/>
      <c r="F303" s="1"/>
      <c r="G303" s="1"/>
      <c r="H303" s="1"/>
      <c r="I303" s="13"/>
      <c r="J303" s="1"/>
      <c r="K303" s="13"/>
      <c r="L303" s="7"/>
      <c r="M303" s="7"/>
      <c r="N303" s="1"/>
      <c r="O303" s="1"/>
      <c r="P303" s="8"/>
      <c r="R303" s="11"/>
      <c r="U303" s="3"/>
      <c r="V303" s="3"/>
      <c r="W303" s="3"/>
      <c r="X303" s="6"/>
      <c r="Z303" s="6"/>
      <c r="AA303" s="6"/>
      <c r="AJ303" s="11"/>
    </row>
    <row r="304" spans="1:36" x14ac:dyDescent="0.25">
      <c r="A304" s="1"/>
      <c r="B304" s="1"/>
      <c r="C304" s="13"/>
      <c r="D304" s="1"/>
      <c r="E304" s="1"/>
      <c r="F304" s="1"/>
      <c r="G304" s="1"/>
      <c r="H304" s="1"/>
      <c r="I304" s="13"/>
      <c r="J304" s="1"/>
      <c r="K304" s="13"/>
      <c r="L304" s="7"/>
      <c r="M304" s="7"/>
      <c r="N304" s="1"/>
      <c r="O304" s="1"/>
      <c r="P304" s="8"/>
      <c r="R304" s="11"/>
      <c r="U304" s="3"/>
      <c r="V304" s="3"/>
      <c r="W304" s="3"/>
      <c r="X304" s="6"/>
      <c r="Z304" s="6"/>
      <c r="AA304" s="6"/>
      <c r="AJ304" s="11"/>
    </row>
    <row r="305" spans="1:36" x14ac:dyDescent="0.25">
      <c r="A305" s="1"/>
      <c r="B305" s="1"/>
      <c r="C305" s="13"/>
      <c r="D305" s="1"/>
      <c r="E305" s="1"/>
      <c r="F305" s="1"/>
      <c r="G305" s="1"/>
      <c r="H305" s="1"/>
      <c r="I305" s="13"/>
      <c r="J305" s="1"/>
      <c r="K305" s="13"/>
      <c r="L305" s="7"/>
      <c r="M305" s="7"/>
      <c r="N305" s="1"/>
      <c r="O305" s="1"/>
      <c r="P305" s="8"/>
      <c r="R305" s="11"/>
      <c r="U305" s="3"/>
      <c r="V305" s="3"/>
      <c r="W305" s="3"/>
      <c r="X305" s="6"/>
      <c r="Z305" s="6"/>
      <c r="AA305" s="6"/>
      <c r="AJ305" s="11"/>
    </row>
    <row r="306" spans="1:36" x14ac:dyDescent="0.25">
      <c r="A306" s="1"/>
      <c r="B306" s="1"/>
      <c r="C306" s="13"/>
      <c r="D306" s="1"/>
      <c r="E306" s="1"/>
      <c r="F306" s="1"/>
      <c r="G306" s="1"/>
      <c r="H306" s="1"/>
      <c r="I306" s="13"/>
      <c r="J306" s="1"/>
      <c r="K306" s="13"/>
      <c r="L306" s="7"/>
      <c r="M306" s="7"/>
      <c r="N306" s="1"/>
      <c r="O306" s="1"/>
      <c r="P306" s="8"/>
      <c r="R306" s="11"/>
      <c r="U306" s="3"/>
      <c r="V306" s="3"/>
      <c r="W306" s="3"/>
      <c r="X306" s="6"/>
      <c r="Z306" s="6"/>
      <c r="AA306" s="6"/>
      <c r="AJ306" s="11"/>
    </row>
    <row r="307" spans="1:36" x14ac:dyDescent="0.25">
      <c r="A307" s="1"/>
      <c r="B307" s="1"/>
      <c r="C307" s="13"/>
      <c r="D307" s="1"/>
      <c r="E307" s="1"/>
      <c r="F307" s="1"/>
      <c r="G307" s="1"/>
      <c r="H307" s="1"/>
      <c r="I307" s="13"/>
      <c r="J307" s="1"/>
      <c r="K307" s="13"/>
      <c r="L307" s="7"/>
      <c r="M307" s="7"/>
      <c r="N307" s="1"/>
      <c r="O307" s="1"/>
      <c r="P307" s="8"/>
      <c r="R307" s="11"/>
      <c r="U307" s="3"/>
      <c r="V307" s="3"/>
      <c r="W307" s="3"/>
      <c r="X307" s="6"/>
      <c r="Z307" s="6"/>
      <c r="AA307" s="6"/>
      <c r="AJ307" s="11"/>
    </row>
    <row r="308" spans="1:36" x14ac:dyDescent="0.25">
      <c r="A308" s="1"/>
      <c r="B308" s="1"/>
      <c r="C308" s="13"/>
      <c r="D308" s="1"/>
      <c r="E308" s="1"/>
      <c r="F308" s="1"/>
      <c r="G308" s="1"/>
      <c r="H308" s="1"/>
      <c r="I308" s="13"/>
      <c r="J308" s="1"/>
      <c r="K308" s="13"/>
      <c r="L308" s="7"/>
      <c r="M308" s="7"/>
      <c r="N308" s="1"/>
      <c r="O308" s="1"/>
      <c r="P308" s="8"/>
      <c r="R308" s="11"/>
      <c r="U308" s="3"/>
      <c r="V308" s="3"/>
      <c r="W308" s="3"/>
      <c r="X308" s="6"/>
      <c r="Z308" s="6"/>
      <c r="AA308" s="6"/>
      <c r="AJ308" s="11"/>
    </row>
    <row r="309" spans="1:36" x14ac:dyDescent="0.25">
      <c r="A309" s="1"/>
      <c r="B309" s="1"/>
      <c r="C309" s="13"/>
      <c r="D309" s="1"/>
      <c r="E309" s="1"/>
      <c r="F309" s="1"/>
      <c r="G309" s="1"/>
      <c r="H309" s="1"/>
      <c r="I309" s="13"/>
      <c r="J309" s="1"/>
      <c r="K309" s="13"/>
      <c r="L309" s="7"/>
      <c r="M309" s="7"/>
      <c r="N309" s="1"/>
      <c r="O309" s="1"/>
      <c r="P309" s="8"/>
      <c r="R309" s="11"/>
      <c r="U309" s="3"/>
      <c r="V309" s="3"/>
      <c r="W309" s="3"/>
      <c r="X309" s="6"/>
      <c r="Z309" s="6"/>
      <c r="AA309" s="6"/>
      <c r="AJ309" s="11"/>
    </row>
    <row r="310" spans="1:36" x14ac:dyDescent="0.25">
      <c r="A310" s="1"/>
      <c r="B310" s="1"/>
      <c r="C310" s="13"/>
      <c r="D310" s="1"/>
      <c r="E310" s="1"/>
      <c r="F310" s="1"/>
      <c r="G310" s="1"/>
      <c r="H310" s="1"/>
      <c r="I310" s="13"/>
      <c r="J310" s="1"/>
      <c r="K310" s="13"/>
      <c r="L310" s="7"/>
      <c r="M310" s="7"/>
      <c r="N310" s="1"/>
      <c r="O310" s="1"/>
      <c r="P310" s="8"/>
      <c r="R310" s="11"/>
      <c r="U310" s="3"/>
      <c r="V310" s="3"/>
      <c r="W310" s="3"/>
      <c r="X310" s="6"/>
      <c r="Z310" s="6"/>
      <c r="AA310" s="6"/>
      <c r="AJ310" s="11"/>
    </row>
    <row r="311" spans="1:36" x14ac:dyDescent="0.25">
      <c r="A311" s="1"/>
      <c r="B311" s="1"/>
      <c r="C311" s="13"/>
      <c r="D311" s="1"/>
      <c r="E311" s="1"/>
      <c r="F311" s="1"/>
      <c r="G311" s="1"/>
      <c r="H311" s="1"/>
      <c r="I311" s="13"/>
      <c r="J311" s="1"/>
      <c r="K311" s="13"/>
      <c r="L311" s="7"/>
      <c r="M311" s="7"/>
      <c r="N311" s="1"/>
      <c r="O311" s="1"/>
      <c r="P311" s="8"/>
      <c r="R311" s="11"/>
      <c r="U311" s="3"/>
      <c r="V311" s="3"/>
      <c r="W311" s="3"/>
      <c r="X311" s="6"/>
      <c r="Z311" s="6"/>
      <c r="AA311" s="6"/>
      <c r="AJ311" s="11"/>
    </row>
    <row r="312" spans="1:36" x14ac:dyDescent="0.25">
      <c r="A312" s="1"/>
      <c r="B312" s="1"/>
      <c r="C312" s="13"/>
      <c r="D312" s="1"/>
      <c r="E312" s="1"/>
      <c r="F312" s="1"/>
      <c r="G312" s="1"/>
      <c r="H312" s="1"/>
      <c r="I312" s="13"/>
      <c r="J312" s="1"/>
      <c r="K312" s="13"/>
      <c r="L312" s="7"/>
      <c r="M312" s="7"/>
      <c r="N312" s="1"/>
      <c r="O312" s="1"/>
      <c r="P312" s="8"/>
      <c r="R312" s="11"/>
      <c r="U312" s="3"/>
      <c r="V312" s="3"/>
      <c r="W312" s="3"/>
      <c r="X312" s="6"/>
      <c r="Z312" s="6"/>
      <c r="AA312" s="6"/>
      <c r="AJ312" s="11"/>
    </row>
    <row r="313" spans="1:36" x14ac:dyDescent="0.25">
      <c r="A313" s="1"/>
      <c r="B313" s="1"/>
      <c r="C313" s="13"/>
      <c r="D313" s="1"/>
      <c r="E313" s="1"/>
      <c r="F313" s="1"/>
      <c r="G313" s="1"/>
      <c r="H313" s="1"/>
      <c r="I313" s="13"/>
      <c r="J313" s="1"/>
      <c r="K313" s="13"/>
      <c r="L313" s="7"/>
      <c r="M313" s="7"/>
      <c r="N313" s="1"/>
      <c r="O313" s="1"/>
      <c r="P313" s="8"/>
      <c r="R313" s="11"/>
      <c r="U313" s="3"/>
      <c r="V313" s="3"/>
      <c r="W313" s="3"/>
      <c r="X313" s="6"/>
      <c r="Z313" s="6"/>
      <c r="AA313" s="6"/>
      <c r="AJ313" s="11"/>
    </row>
    <row r="314" spans="1:36" x14ac:dyDescent="0.25">
      <c r="A314" s="1"/>
      <c r="B314" s="1"/>
      <c r="C314" s="13"/>
      <c r="D314" s="1"/>
      <c r="E314" s="1"/>
      <c r="F314" s="1"/>
      <c r="G314" s="1"/>
      <c r="H314" s="1"/>
      <c r="I314" s="13"/>
      <c r="J314" s="1"/>
      <c r="K314" s="13"/>
      <c r="L314" s="7"/>
      <c r="M314" s="7"/>
      <c r="N314" s="1"/>
      <c r="O314" s="1"/>
      <c r="P314" s="8"/>
      <c r="R314" s="11"/>
      <c r="U314" s="3"/>
      <c r="V314" s="3"/>
      <c r="W314" s="3"/>
      <c r="X314" s="6"/>
      <c r="Z314" s="6"/>
      <c r="AA314" s="6"/>
      <c r="AJ314" s="11"/>
    </row>
    <row r="315" spans="1:36" x14ac:dyDescent="0.25">
      <c r="A315" s="1"/>
      <c r="B315" s="1"/>
      <c r="C315" s="13"/>
      <c r="D315" s="1"/>
      <c r="E315" s="1"/>
      <c r="F315" s="1"/>
      <c r="G315" s="1"/>
      <c r="H315" s="1"/>
      <c r="I315" s="13"/>
      <c r="J315" s="1"/>
      <c r="K315" s="13"/>
      <c r="L315" s="7"/>
      <c r="M315" s="7"/>
      <c r="N315" s="1"/>
      <c r="O315" s="1"/>
      <c r="P315" s="8"/>
      <c r="R315" s="11"/>
      <c r="U315" s="3"/>
      <c r="V315" s="3"/>
      <c r="W315" s="3"/>
      <c r="X315" s="6"/>
      <c r="Z315" s="6"/>
      <c r="AA315" s="6"/>
      <c r="AJ315" s="11"/>
    </row>
    <row r="316" spans="1:36" x14ac:dyDescent="0.25">
      <c r="A316" s="1"/>
      <c r="B316" s="1"/>
      <c r="C316" s="13"/>
      <c r="D316" s="1"/>
      <c r="E316" s="1"/>
      <c r="F316" s="1"/>
      <c r="G316" s="1"/>
      <c r="H316" s="1"/>
      <c r="I316" s="13"/>
      <c r="J316" s="1"/>
      <c r="K316" s="13"/>
      <c r="L316" s="7"/>
      <c r="M316" s="7"/>
      <c r="N316" s="1"/>
      <c r="O316" s="1"/>
      <c r="P316" s="8"/>
      <c r="R316" s="11"/>
      <c r="U316" s="3"/>
      <c r="V316" s="3"/>
      <c r="W316" s="3"/>
      <c r="X316" s="6"/>
      <c r="Z316" s="6"/>
      <c r="AA316" s="6"/>
      <c r="AJ316" s="11"/>
    </row>
    <row r="317" spans="1:36" x14ac:dyDescent="0.25">
      <c r="A317" s="1"/>
      <c r="B317" s="1"/>
      <c r="C317" s="13"/>
      <c r="D317" s="1"/>
      <c r="E317" s="1"/>
      <c r="F317" s="1"/>
      <c r="G317" s="1"/>
      <c r="H317" s="1"/>
      <c r="I317" s="13"/>
      <c r="J317" s="1"/>
      <c r="K317" s="13"/>
      <c r="L317" s="7"/>
      <c r="M317" s="7"/>
      <c r="N317" s="1"/>
      <c r="O317" s="1"/>
      <c r="P317" s="8"/>
      <c r="R317" s="11"/>
      <c r="U317" s="3"/>
      <c r="V317" s="3"/>
      <c r="W317" s="3"/>
      <c r="X317" s="6"/>
      <c r="Z317" s="6"/>
      <c r="AA317" s="6"/>
      <c r="AJ317" s="11"/>
    </row>
    <row r="318" spans="1:36" x14ac:dyDescent="0.25">
      <c r="A318" s="1"/>
      <c r="B318" s="1"/>
      <c r="C318" s="13"/>
      <c r="D318" s="1"/>
      <c r="E318" s="1"/>
      <c r="F318" s="1"/>
      <c r="G318" s="1"/>
      <c r="H318" s="1"/>
      <c r="I318" s="13"/>
      <c r="J318" s="1"/>
      <c r="K318" s="13"/>
      <c r="L318" s="7"/>
      <c r="M318" s="7"/>
      <c r="N318" s="1"/>
      <c r="O318" s="1"/>
      <c r="P318" s="8"/>
      <c r="R318" s="11"/>
      <c r="U318" s="3"/>
      <c r="V318" s="3"/>
      <c r="W318" s="3"/>
      <c r="X318" s="6"/>
      <c r="Z318" s="6"/>
      <c r="AA318" s="6"/>
      <c r="AJ318" s="11"/>
    </row>
    <row r="319" spans="1:36" x14ac:dyDescent="0.25">
      <c r="A319" s="1"/>
      <c r="B319" s="1"/>
      <c r="C319" s="13"/>
      <c r="D319" s="1"/>
      <c r="E319" s="1"/>
      <c r="F319" s="1"/>
      <c r="G319" s="1"/>
      <c r="H319" s="1"/>
      <c r="I319" s="13"/>
      <c r="J319" s="1"/>
      <c r="K319" s="13"/>
      <c r="L319" s="7"/>
      <c r="M319" s="7"/>
      <c r="N319" s="1"/>
      <c r="O319" s="1"/>
      <c r="P319" s="8"/>
      <c r="R319" s="11"/>
      <c r="U319" s="3"/>
      <c r="V319" s="3"/>
      <c r="W319" s="3"/>
      <c r="X319" s="6"/>
      <c r="Z319" s="6"/>
      <c r="AA319" s="6"/>
      <c r="AJ319" s="11"/>
    </row>
    <row r="320" spans="1:36" x14ac:dyDescent="0.25">
      <c r="A320" s="1"/>
      <c r="B320" s="1"/>
      <c r="C320" s="13"/>
      <c r="D320" s="1"/>
      <c r="E320" s="1"/>
      <c r="F320" s="1"/>
      <c r="G320" s="1"/>
      <c r="H320" s="1"/>
      <c r="I320" s="13"/>
      <c r="J320" s="1"/>
      <c r="K320" s="13"/>
      <c r="L320" s="7"/>
      <c r="M320" s="7"/>
      <c r="N320" s="1"/>
      <c r="O320" s="1"/>
      <c r="P320" s="8"/>
      <c r="R320" s="11"/>
      <c r="U320" s="3"/>
      <c r="V320" s="3"/>
      <c r="W320" s="3"/>
      <c r="X320" s="6"/>
      <c r="Z320" s="6"/>
      <c r="AA320" s="6"/>
      <c r="AJ320" s="11"/>
    </row>
    <row r="321" spans="1:36" x14ac:dyDescent="0.25">
      <c r="A321" s="1"/>
      <c r="B321" s="1"/>
      <c r="C321" s="13"/>
      <c r="D321" s="1"/>
      <c r="E321" s="1"/>
      <c r="F321" s="1"/>
      <c r="G321" s="1"/>
      <c r="H321" s="1"/>
      <c r="I321" s="13"/>
      <c r="J321" s="1"/>
      <c r="K321" s="13"/>
      <c r="L321" s="7"/>
      <c r="M321" s="7"/>
      <c r="N321" s="1"/>
      <c r="O321" s="1"/>
      <c r="P321" s="8"/>
      <c r="R321" s="11"/>
      <c r="U321" s="3"/>
      <c r="V321" s="3"/>
      <c r="W321" s="3"/>
      <c r="X321" s="6"/>
      <c r="Z321" s="6"/>
      <c r="AA321" s="6"/>
      <c r="AJ321" s="11"/>
    </row>
    <row r="322" spans="1:36" x14ac:dyDescent="0.25">
      <c r="A322" s="1"/>
      <c r="B322" s="1"/>
      <c r="C322" s="13"/>
      <c r="D322" s="1"/>
      <c r="E322" s="1"/>
      <c r="F322" s="1"/>
      <c r="G322" s="1"/>
      <c r="H322" s="1"/>
      <c r="I322" s="13"/>
      <c r="J322" s="1"/>
      <c r="K322" s="13"/>
      <c r="L322" s="7"/>
      <c r="M322" s="7"/>
      <c r="N322" s="1"/>
      <c r="O322" s="1"/>
      <c r="P322" s="8"/>
      <c r="R322" s="11"/>
      <c r="U322" s="3"/>
      <c r="V322" s="3"/>
      <c r="W322" s="3"/>
      <c r="X322" s="6"/>
      <c r="Z322" s="6"/>
      <c r="AA322" s="6"/>
      <c r="AJ322" s="11"/>
    </row>
    <row r="323" spans="1:36" x14ac:dyDescent="0.25">
      <c r="A323" s="1"/>
      <c r="B323" s="1"/>
      <c r="C323" s="13"/>
      <c r="D323" s="1"/>
      <c r="E323" s="1"/>
      <c r="F323" s="1"/>
      <c r="G323" s="1"/>
      <c r="H323" s="1"/>
      <c r="I323" s="13"/>
      <c r="J323" s="1"/>
      <c r="K323" s="13"/>
      <c r="L323" s="7"/>
      <c r="M323" s="7"/>
      <c r="N323" s="1"/>
      <c r="O323" s="1"/>
      <c r="P323" s="8"/>
      <c r="R323" s="11"/>
      <c r="U323" s="3"/>
      <c r="V323" s="3"/>
      <c r="W323" s="3"/>
      <c r="X323" s="6"/>
      <c r="Z323" s="6"/>
      <c r="AA323" s="6"/>
      <c r="AJ323" s="11"/>
    </row>
    <row r="324" spans="1:36" x14ac:dyDescent="0.25">
      <c r="A324" s="1"/>
      <c r="B324" s="1"/>
      <c r="C324" s="13"/>
      <c r="D324" s="1"/>
      <c r="E324" s="1"/>
      <c r="F324" s="1"/>
      <c r="G324" s="1"/>
      <c r="H324" s="1"/>
      <c r="I324" s="13"/>
      <c r="J324" s="1"/>
      <c r="K324" s="13"/>
      <c r="L324" s="7"/>
      <c r="M324" s="7"/>
      <c r="N324" s="1"/>
      <c r="O324" s="1"/>
      <c r="P324" s="8"/>
      <c r="R324" s="11"/>
      <c r="U324" s="3"/>
      <c r="V324" s="3"/>
      <c r="W324" s="3"/>
      <c r="X324" s="6"/>
      <c r="Z324" s="6"/>
      <c r="AA324" s="6"/>
      <c r="AJ324" s="11"/>
    </row>
    <row r="325" spans="1:36" x14ac:dyDescent="0.25">
      <c r="A325" s="1"/>
      <c r="B325" s="1"/>
      <c r="C325" s="13"/>
      <c r="D325" s="1"/>
      <c r="E325" s="1"/>
      <c r="F325" s="1"/>
      <c r="G325" s="1"/>
      <c r="H325" s="1"/>
      <c r="I325" s="13"/>
      <c r="J325" s="1"/>
      <c r="K325" s="13"/>
      <c r="L325" s="7"/>
      <c r="M325" s="7"/>
      <c r="N325" s="1"/>
      <c r="O325" s="1"/>
      <c r="P325" s="8"/>
      <c r="R325" s="11"/>
      <c r="U325" s="3"/>
      <c r="V325" s="3"/>
      <c r="W325" s="3"/>
      <c r="X325" s="6"/>
      <c r="Z325" s="6"/>
      <c r="AA325" s="6"/>
      <c r="AJ325" s="11"/>
    </row>
    <row r="326" spans="1:36" x14ac:dyDescent="0.25">
      <c r="A326" s="1"/>
      <c r="B326" s="1"/>
      <c r="C326" s="13"/>
      <c r="D326" s="1"/>
      <c r="E326" s="1"/>
      <c r="F326" s="1"/>
      <c r="G326" s="1"/>
      <c r="H326" s="1"/>
      <c r="I326" s="13"/>
      <c r="J326" s="1"/>
      <c r="K326" s="13"/>
      <c r="L326" s="7"/>
      <c r="M326" s="7"/>
      <c r="N326" s="1"/>
      <c r="O326" s="1"/>
      <c r="P326" s="8"/>
      <c r="R326" s="11"/>
      <c r="U326" s="3"/>
      <c r="V326" s="3"/>
      <c r="W326" s="3"/>
      <c r="X326" s="6"/>
      <c r="Z326" s="6"/>
      <c r="AA326" s="6"/>
      <c r="AJ326" s="11"/>
    </row>
    <row r="327" spans="1:36" x14ac:dyDescent="0.25">
      <c r="A327" s="1"/>
      <c r="B327" s="1"/>
      <c r="C327" s="13"/>
      <c r="D327" s="1"/>
      <c r="E327" s="1"/>
      <c r="F327" s="1"/>
      <c r="G327" s="1"/>
      <c r="H327" s="1"/>
      <c r="I327" s="13"/>
      <c r="J327" s="1"/>
      <c r="K327" s="13"/>
      <c r="L327" s="7"/>
      <c r="M327" s="7"/>
      <c r="N327" s="1"/>
      <c r="O327" s="1"/>
      <c r="P327" s="8"/>
      <c r="R327" s="11"/>
      <c r="U327" s="3"/>
      <c r="V327" s="3"/>
      <c r="W327" s="3"/>
      <c r="X327" s="6"/>
      <c r="Z327" s="6"/>
      <c r="AA327" s="6"/>
      <c r="AJ327" s="11"/>
    </row>
    <row r="328" spans="1:36" x14ac:dyDescent="0.25">
      <c r="A328" s="1"/>
      <c r="B328" s="1"/>
      <c r="C328" s="13"/>
      <c r="D328" s="1"/>
      <c r="E328" s="1"/>
      <c r="F328" s="1"/>
      <c r="G328" s="1"/>
      <c r="H328" s="1"/>
      <c r="I328" s="13"/>
      <c r="J328" s="1"/>
      <c r="K328" s="13"/>
      <c r="L328" s="7"/>
      <c r="M328" s="7"/>
      <c r="N328" s="1"/>
      <c r="O328" s="1"/>
      <c r="P328" s="8"/>
      <c r="R328" s="11"/>
      <c r="U328" s="3"/>
      <c r="V328" s="3"/>
      <c r="W328" s="3"/>
      <c r="X328" s="6"/>
      <c r="Z328" s="6"/>
      <c r="AA328" s="6"/>
      <c r="AJ328" s="11"/>
    </row>
    <row r="329" spans="1:36" x14ac:dyDescent="0.25">
      <c r="A329" s="1"/>
      <c r="B329" s="1"/>
      <c r="C329" s="13"/>
      <c r="D329" s="1"/>
      <c r="E329" s="1"/>
      <c r="F329" s="1"/>
      <c r="G329" s="1"/>
      <c r="H329" s="1"/>
      <c r="I329" s="13"/>
      <c r="J329" s="1"/>
      <c r="K329" s="13"/>
      <c r="L329" s="7"/>
      <c r="M329" s="7"/>
      <c r="N329" s="1"/>
      <c r="O329" s="1"/>
      <c r="P329" s="8"/>
      <c r="R329" s="11"/>
      <c r="U329" s="3"/>
      <c r="V329" s="3"/>
      <c r="W329" s="3"/>
      <c r="X329" s="6"/>
      <c r="Z329" s="6"/>
      <c r="AA329" s="6"/>
      <c r="AJ329" s="11"/>
    </row>
    <row r="330" spans="1:36" x14ac:dyDescent="0.25">
      <c r="A330" s="1"/>
      <c r="B330" s="1"/>
      <c r="C330" s="13"/>
      <c r="D330" s="1"/>
      <c r="E330" s="1"/>
      <c r="F330" s="1"/>
      <c r="G330" s="1"/>
      <c r="H330" s="1"/>
      <c r="I330" s="13"/>
      <c r="J330" s="1"/>
      <c r="K330" s="13"/>
      <c r="L330" s="7"/>
      <c r="M330" s="7"/>
      <c r="N330" s="1"/>
      <c r="O330" s="1"/>
      <c r="P330" s="8"/>
      <c r="R330" s="11"/>
      <c r="U330" s="3"/>
      <c r="V330" s="3"/>
      <c r="W330" s="3"/>
      <c r="X330" s="6"/>
      <c r="Z330" s="6"/>
      <c r="AA330" s="6"/>
      <c r="AJ330" s="11"/>
    </row>
    <row r="331" spans="1:36" x14ac:dyDescent="0.25">
      <c r="A331" s="1"/>
      <c r="B331" s="1"/>
      <c r="C331" s="13"/>
      <c r="D331" s="1"/>
      <c r="E331" s="1"/>
      <c r="F331" s="1"/>
      <c r="G331" s="1"/>
      <c r="H331" s="1"/>
      <c r="I331" s="13"/>
      <c r="J331" s="1"/>
      <c r="K331" s="13"/>
      <c r="L331" s="7"/>
      <c r="M331" s="7"/>
      <c r="N331" s="1"/>
      <c r="O331" s="1"/>
      <c r="P331" s="8"/>
      <c r="R331" s="11"/>
      <c r="U331" s="3"/>
      <c r="V331" s="3"/>
      <c r="W331" s="3"/>
      <c r="X331" s="6"/>
      <c r="Z331" s="6"/>
      <c r="AA331" s="6"/>
      <c r="AJ331" s="11"/>
    </row>
    <row r="332" spans="1:36" x14ac:dyDescent="0.25">
      <c r="A332" s="1"/>
      <c r="B332" s="1"/>
      <c r="C332" s="13"/>
      <c r="D332" s="1"/>
      <c r="E332" s="1"/>
      <c r="F332" s="1"/>
      <c r="G332" s="1"/>
      <c r="H332" s="1"/>
      <c r="I332" s="13"/>
      <c r="J332" s="1"/>
      <c r="K332" s="13"/>
      <c r="L332" s="7"/>
      <c r="M332" s="7"/>
      <c r="N332" s="1"/>
      <c r="O332" s="1"/>
      <c r="P332" s="8"/>
      <c r="R332" s="11"/>
      <c r="U332" s="3"/>
      <c r="V332" s="3"/>
      <c r="W332" s="3"/>
      <c r="X332" s="6"/>
      <c r="Z332" s="6"/>
      <c r="AA332" s="6"/>
      <c r="AJ332" s="11"/>
    </row>
    <row r="333" spans="1:36" x14ac:dyDescent="0.25">
      <c r="A333" s="1"/>
      <c r="B333" s="1"/>
      <c r="C333" s="13"/>
      <c r="D333" s="1"/>
      <c r="E333" s="1"/>
      <c r="F333" s="1"/>
      <c r="G333" s="1"/>
      <c r="H333" s="1"/>
      <c r="I333" s="13"/>
      <c r="J333" s="1"/>
      <c r="K333" s="13"/>
      <c r="L333" s="7"/>
      <c r="M333" s="7"/>
      <c r="N333" s="1"/>
      <c r="O333" s="1"/>
      <c r="P333" s="8"/>
      <c r="R333" s="11"/>
      <c r="U333" s="3"/>
      <c r="V333" s="3"/>
      <c r="W333" s="3"/>
      <c r="X333" s="6"/>
      <c r="Z333" s="6"/>
      <c r="AA333" s="6"/>
      <c r="AJ333" s="11"/>
    </row>
    <row r="334" spans="1:36" x14ac:dyDescent="0.25">
      <c r="A334" s="1"/>
      <c r="B334" s="1"/>
      <c r="C334" s="13"/>
      <c r="D334" s="1"/>
      <c r="E334" s="1"/>
      <c r="F334" s="1"/>
      <c r="G334" s="1"/>
      <c r="H334" s="1"/>
      <c r="I334" s="13"/>
      <c r="J334" s="1"/>
      <c r="K334" s="13"/>
      <c r="L334" s="7"/>
      <c r="M334" s="7"/>
      <c r="N334" s="1"/>
      <c r="O334" s="1"/>
      <c r="P334" s="8"/>
      <c r="R334" s="11"/>
      <c r="U334" s="3"/>
      <c r="V334" s="3"/>
      <c r="W334" s="3"/>
      <c r="X334" s="6"/>
      <c r="Z334" s="6"/>
      <c r="AA334" s="6"/>
      <c r="AJ334" s="11"/>
    </row>
    <row r="335" spans="1:36" x14ac:dyDescent="0.25">
      <c r="A335" s="1"/>
      <c r="B335" s="1"/>
      <c r="C335" s="13"/>
      <c r="D335" s="1"/>
      <c r="E335" s="1"/>
      <c r="F335" s="1"/>
      <c r="G335" s="1"/>
      <c r="H335" s="1"/>
      <c r="I335" s="13"/>
      <c r="J335" s="1"/>
      <c r="K335" s="13"/>
      <c r="L335" s="7"/>
      <c r="M335" s="7"/>
      <c r="N335" s="1"/>
      <c r="O335" s="1"/>
      <c r="P335" s="8"/>
      <c r="R335" s="11"/>
      <c r="U335" s="3"/>
      <c r="V335" s="3"/>
      <c r="W335" s="3"/>
      <c r="X335" s="6"/>
      <c r="Z335" s="6"/>
      <c r="AA335" s="6"/>
      <c r="AJ335" s="11"/>
    </row>
    <row r="336" spans="1:36" x14ac:dyDescent="0.25">
      <c r="A336" s="1"/>
      <c r="B336" s="1"/>
      <c r="C336" s="13"/>
      <c r="D336" s="1"/>
      <c r="E336" s="1"/>
      <c r="F336" s="1"/>
      <c r="G336" s="1"/>
      <c r="H336" s="1"/>
      <c r="I336" s="13"/>
      <c r="J336" s="1"/>
      <c r="K336" s="13"/>
      <c r="L336" s="7"/>
      <c r="M336" s="7"/>
      <c r="N336" s="1"/>
      <c r="O336" s="1"/>
      <c r="P336" s="8"/>
      <c r="R336" s="11"/>
      <c r="U336" s="3"/>
      <c r="V336" s="3"/>
      <c r="W336" s="3"/>
      <c r="X336" s="6"/>
      <c r="Z336" s="6"/>
      <c r="AA336" s="6"/>
      <c r="AJ336" s="11"/>
    </row>
    <row r="337" spans="1:36" x14ac:dyDescent="0.25">
      <c r="A337" s="1"/>
      <c r="B337" s="1"/>
      <c r="C337" s="13"/>
      <c r="D337" s="1"/>
      <c r="E337" s="1"/>
      <c r="F337" s="1"/>
      <c r="G337" s="1"/>
      <c r="H337" s="1"/>
      <c r="I337" s="13"/>
      <c r="J337" s="1"/>
      <c r="K337" s="13"/>
      <c r="L337" s="7"/>
      <c r="M337" s="7"/>
      <c r="N337" s="1"/>
      <c r="O337" s="1"/>
      <c r="P337" s="8"/>
      <c r="R337" s="11"/>
      <c r="U337" s="3"/>
      <c r="V337" s="3"/>
      <c r="W337" s="3"/>
      <c r="X337" s="6"/>
      <c r="Z337" s="6"/>
      <c r="AA337" s="6"/>
      <c r="AJ337" s="11"/>
    </row>
    <row r="338" spans="1:36" x14ac:dyDescent="0.25">
      <c r="A338" s="1"/>
      <c r="B338" s="1"/>
      <c r="C338" s="13"/>
      <c r="D338" s="1"/>
      <c r="E338" s="1"/>
      <c r="F338" s="1"/>
      <c r="G338" s="1"/>
      <c r="H338" s="1"/>
      <c r="I338" s="13"/>
      <c r="J338" s="1"/>
      <c r="K338" s="13"/>
      <c r="L338" s="7"/>
      <c r="M338" s="7"/>
      <c r="N338" s="1"/>
      <c r="O338" s="1"/>
      <c r="P338" s="8"/>
      <c r="R338" s="11"/>
      <c r="U338" s="3"/>
      <c r="V338" s="3"/>
      <c r="W338" s="3"/>
      <c r="X338" s="6"/>
      <c r="Z338" s="6"/>
      <c r="AA338" s="6"/>
      <c r="AJ338" s="11"/>
    </row>
    <row r="339" spans="1:36" x14ac:dyDescent="0.25">
      <c r="A339" s="1"/>
      <c r="B339" s="1"/>
      <c r="C339" s="13"/>
      <c r="D339" s="1"/>
      <c r="E339" s="1"/>
      <c r="F339" s="1"/>
      <c r="G339" s="1"/>
      <c r="H339" s="1"/>
      <c r="I339" s="13"/>
      <c r="J339" s="1"/>
      <c r="K339" s="13"/>
      <c r="L339" s="7"/>
      <c r="M339" s="7"/>
      <c r="N339" s="1"/>
      <c r="O339" s="1"/>
      <c r="P339" s="8"/>
      <c r="R339" s="11"/>
      <c r="U339" s="3"/>
      <c r="V339" s="3"/>
      <c r="W339" s="3"/>
      <c r="X339" s="6"/>
      <c r="Z339" s="6"/>
      <c r="AA339" s="6"/>
      <c r="AJ339" s="11"/>
    </row>
    <row r="340" spans="1:36" x14ac:dyDescent="0.25">
      <c r="A340" s="1"/>
      <c r="B340" s="1"/>
      <c r="C340" s="13"/>
      <c r="D340" s="1"/>
      <c r="E340" s="1"/>
      <c r="F340" s="1"/>
      <c r="G340" s="1"/>
      <c r="H340" s="1"/>
      <c r="I340" s="13"/>
      <c r="J340" s="1"/>
      <c r="K340" s="13"/>
      <c r="L340" s="7"/>
      <c r="M340" s="7"/>
      <c r="N340" s="1"/>
      <c r="O340" s="1"/>
      <c r="P340" s="8"/>
      <c r="R340" s="11"/>
      <c r="U340" s="3"/>
      <c r="V340" s="3"/>
      <c r="W340" s="3"/>
      <c r="X340" s="6"/>
      <c r="Z340" s="6"/>
      <c r="AA340" s="6"/>
      <c r="AJ340" s="11"/>
    </row>
    <row r="341" spans="1:36" x14ac:dyDescent="0.25">
      <c r="A341" s="1"/>
      <c r="B341" s="1"/>
      <c r="C341" s="13"/>
      <c r="D341" s="1"/>
      <c r="E341" s="1"/>
      <c r="F341" s="1"/>
      <c r="G341" s="1"/>
      <c r="H341" s="1"/>
      <c r="I341" s="13"/>
      <c r="J341" s="1"/>
      <c r="K341" s="13"/>
      <c r="L341" s="7"/>
      <c r="M341" s="7"/>
      <c r="N341" s="1"/>
      <c r="O341" s="1"/>
      <c r="P341" s="8"/>
      <c r="R341" s="11"/>
      <c r="U341" s="3"/>
      <c r="V341" s="3"/>
      <c r="W341" s="3"/>
      <c r="X341" s="6"/>
      <c r="Z341" s="6"/>
      <c r="AA341" s="6"/>
      <c r="AJ341" s="11"/>
    </row>
    <row r="342" spans="1:36" x14ac:dyDescent="0.25">
      <c r="A342" s="1"/>
      <c r="B342" s="1"/>
      <c r="C342" s="13"/>
      <c r="D342" s="1"/>
      <c r="E342" s="1"/>
      <c r="F342" s="1"/>
      <c r="G342" s="1"/>
      <c r="H342" s="1"/>
      <c r="I342" s="13"/>
      <c r="J342" s="1"/>
      <c r="K342" s="13"/>
      <c r="L342" s="7"/>
      <c r="M342" s="7"/>
      <c r="N342" s="1"/>
      <c r="O342" s="1"/>
      <c r="P342" s="8"/>
      <c r="R342" s="11"/>
      <c r="U342" s="3"/>
      <c r="V342" s="3"/>
      <c r="W342" s="3"/>
      <c r="X342" s="6"/>
      <c r="Z342" s="6"/>
      <c r="AA342" s="6"/>
      <c r="AJ342" s="11"/>
    </row>
    <row r="343" spans="1:36" x14ac:dyDescent="0.25">
      <c r="A343" s="1"/>
      <c r="B343" s="1"/>
      <c r="C343" s="13"/>
      <c r="D343" s="1"/>
      <c r="E343" s="1"/>
      <c r="F343" s="1"/>
      <c r="G343" s="1"/>
      <c r="H343" s="1"/>
      <c r="I343" s="13"/>
      <c r="J343" s="1"/>
      <c r="K343" s="13"/>
      <c r="L343" s="7"/>
      <c r="M343" s="7"/>
      <c r="N343" s="1"/>
      <c r="O343" s="1"/>
      <c r="P343" s="8"/>
      <c r="R343" s="11"/>
      <c r="U343" s="3"/>
      <c r="V343" s="3"/>
      <c r="W343" s="3"/>
      <c r="X343" s="6"/>
      <c r="Z343" s="6"/>
      <c r="AA343" s="6"/>
      <c r="AJ343" s="11"/>
    </row>
    <row r="344" spans="1:36" x14ac:dyDescent="0.25">
      <c r="A344" s="1"/>
      <c r="B344" s="1"/>
      <c r="C344" s="13"/>
      <c r="D344" s="1"/>
      <c r="E344" s="1"/>
      <c r="F344" s="1"/>
      <c r="G344" s="1"/>
      <c r="H344" s="1"/>
      <c r="I344" s="13"/>
      <c r="J344" s="1"/>
      <c r="K344" s="13"/>
      <c r="L344" s="7"/>
      <c r="M344" s="7"/>
      <c r="N344" s="1"/>
      <c r="O344" s="1"/>
      <c r="P344" s="8"/>
      <c r="R344" s="11"/>
      <c r="U344" s="3"/>
      <c r="V344" s="3"/>
      <c r="W344" s="3"/>
      <c r="X344" s="6"/>
      <c r="Z344" s="6"/>
      <c r="AA344" s="6"/>
      <c r="AJ344" s="11"/>
    </row>
    <row r="345" spans="1:36" x14ac:dyDescent="0.25">
      <c r="A345" s="1"/>
      <c r="B345" s="1"/>
      <c r="C345" s="13"/>
      <c r="D345" s="1"/>
      <c r="E345" s="1"/>
      <c r="F345" s="1"/>
      <c r="G345" s="1"/>
      <c r="H345" s="1"/>
      <c r="I345" s="13"/>
      <c r="J345" s="1"/>
      <c r="K345" s="13"/>
      <c r="L345" s="7"/>
      <c r="M345" s="7"/>
      <c r="N345" s="1"/>
      <c r="O345" s="1"/>
      <c r="P345" s="8"/>
      <c r="R345" s="11"/>
      <c r="U345" s="3"/>
      <c r="V345" s="3"/>
      <c r="W345" s="3"/>
      <c r="X345" s="6"/>
      <c r="Z345" s="6"/>
      <c r="AA345" s="6"/>
      <c r="AJ345" s="11"/>
    </row>
    <row r="346" spans="1:36" x14ac:dyDescent="0.25">
      <c r="A346" s="1"/>
      <c r="B346" s="1"/>
      <c r="C346" s="13"/>
      <c r="D346" s="1"/>
      <c r="E346" s="1"/>
      <c r="F346" s="1"/>
      <c r="G346" s="1"/>
      <c r="H346" s="1"/>
      <c r="I346" s="13"/>
      <c r="J346" s="1"/>
      <c r="K346" s="13"/>
      <c r="L346" s="7"/>
      <c r="M346" s="7"/>
      <c r="N346" s="1"/>
      <c r="O346" s="1"/>
      <c r="P346" s="8"/>
      <c r="R346" s="11"/>
      <c r="U346" s="3"/>
      <c r="V346" s="3"/>
      <c r="W346" s="3"/>
      <c r="X346" s="6"/>
      <c r="Z346" s="6"/>
      <c r="AA346" s="6"/>
      <c r="AJ346" s="11"/>
    </row>
    <row r="347" spans="1:36" x14ac:dyDescent="0.25">
      <c r="A347" s="1"/>
      <c r="B347" s="1"/>
      <c r="C347" s="13"/>
      <c r="D347" s="1"/>
      <c r="E347" s="1"/>
      <c r="F347" s="1"/>
      <c r="G347" s="1"/>
      <c r="H347" s="1"/>
      <c r="I347" s="13"/>
      <c r="J347" s="1"/>
      <c r="K347" s="13"/>
      <c r="L347" s="7"/>
      <c r="M347" s="7"/>
      <c r="N347" s="1"/>
      <c r="O347" s="1"/>
      <c r="P347" s="8"/>
      <c r="R347" s="11"/>
      <c r="U347" s="3"/>
      <c r="V347" s="3"/>
      <c r="W347" s="3"/>
      <c r="X347" s="6"/>
      <c r="Z347" s="6"/>
      <c r="AA347" s="6"/>
      <c r="AJ347" s="11"/>
    </row>
    <row r="348" spans="1:36" x14ac:dyDescent="0.25">
      <c r="A348" s="1"/>
      <c r="B348" s="1"/>
      <c r="C348" s="13"/>
      <c r="D348" s="1"/>
      <c r="E348" s="1"/>
      <c r="F348" s="1"/>
      <c r="G348" s="1"/>
      <c r="H348" s="1"/>
      <c r="I348" s="13"/>
      <c r="J348" s="1"/>
      <c r="K348" s="13"/>
      <c r="L348" s="7"/>
      <c r="M348" s="7"/>
      <c r="N348" s="1"/>
      <c r="O348" s="1"/>
      <c r="P348" s="8"/>
      <c r="R348" s="11"/>
      <c r="U348" s="3"/>
      <c r="V348" s="3"/>
      <c r="W348" s="3"/>
      <c r="X348" s="6"/>
      <c r="Z348" s="6"/>
      <c r="AA348" s="6"/>
      <c r="AJ348" s="11"/>
    </row>
    <row r="349" spans="1:36" x14ac:dyDescent="0.25">
      <c r="A349" s="1"/>
      <c r="B349" s="1"/>
      <c r="C349" s="13"/>
      <c r="D349" s="1"/>
      <c r="E349" s="1"/>
      <c r="F349" s="1"/>
      <c r="G349" s="1"/>
      <c r="H349" s="1"/>
      <c r="I349" s="13"/>
      <c r="J349" s="1"/>
      <c r="K349" s="13"/>
      <c r="L349" s="7"/>
      <c r="M349" s="7"/>
      <c r="N349" s="1"/>
      <c r="O349" s="1"/>
      <c r="P349" s="8"/>
      <c r="R349" s="11"/>
      <c r="U349" s="3"/>
      <c r="V349" s="3"/>
      <c r="W349" s="3"/>
      <c r="X349" s="6"/>
      <c r="Z349" s="6"/>
      <c r="AA349" s="6"/>
      <c r="AJ349" s="11"/>
    </row>
    <row r="350" spans="1:36" x14ac:dyDescent="0.25">
      <c r="A350" s="1"/>
      <c r="B350" s="1"/>
      <c r="C350" s="13"/>
      <c r="D350" s="1"/>
      <c r="E350" s="1"/>
      <c r="F350" s="1"/>
      <c r="G350" s="1"/>
      <c r="H350" s="1"/>
      <c r="I350" s="13"/>
      <c r="J350" s="1"/>
      <c r="K350" s="13"/>
      <c r="L350" s="7"/>
      <c r="M350" s="7"/>
      <c r="N350" s="1"/>
      <c r="O350" s="1"/>
      <c r="P350" s="8"/>
      <c r="R350" s="11"/>
      <c r="U350" s="3"/>
      <c r="V350" s="3"/>
      <c r="W350" s="3"/>
      <c r="X350" s="6"/>
      <c r="Z350" s="6"/>
      <c r="AA350" s="6"/>
      <c r="AJ350" s="11"/>
    </row>
    <row r="351" spans="1:36" x14ac:dyDescent="0.25">
      <c r="A351" s="1"/>
      <c r="B351" s="1"/>
      <c r="C351" s="13"/>
      <c r="D351" s="1"/>
      <c r="E351" s="1"/>
      <c r="F351" s="1"/>
      <c r="G351" s="1"/>
      <c r="H351" s="1"/>
      <c r="I351" s="13"/>
      <c r="J351" s="1"/>
      <c r="K351" s="13"/>
      <c r="L351" s="7"/>
      <c r="M351" s="7"/>
      <c r="N351" s="1"/>
      <c r="O351" s="1"/>
      <c r="P351" s="8"/>
      <c r="R351" s="11"/>
      <c r="U351" s="3"/>
      <c r="V351" s="3"/>
      <c r="W351" s="3"/>
      <c r="X351" s="6"/>
      <c r="Z351" s="6"/>
      <c r="AA351" s="6"/>
      <c r="AJ351" s="11"/>
    </row>
    <row r="352" spans="1:36" x14ac:dyDescent="0.25">
      <c r="A352" s="1"/>
      <c r="B352" s="1"/>
      <c r="C352" s="13"/>
      <c r="D352" s="1"/>
      <c r="E352" s="1"/>
      <c r="F352" s="1"/>
      <c r="G352" s="1"/>
      <c r="H352" s="1"/>
      <c r="I352" s="13"/>
      <c r="J352" s="1"/>
      <c r="K352" s="13"/>
      <c r="L352" s="7"/>
      <c r="M352" s="7"/>
      <c r="N352" s="1"/>
      <c r="O352" s="1"/>
      <c r="P352" s="8"/>
      <c r="R352" s="11"/>
      <c r="U352" s="3"/>
      <c r="V352" s="3"/>
      <c r="W352" s="3"/>
      <c r="X352" s="6"/>
      <c r="Z352" s="6"/>
      <c r="AA352" s="6"/>
      <c r="AJ352" s="11"/>
    </row>
    <row r="353" spans="1:36" x14ac:dyDescent="0.25">
      <c r="A353" s="1"/>
      <c r="B353" s="1"/>
      <c r="C353" s="13"/>
      <c r="D353" s="1"/>
      <c r="E353" s="1"/>
      <c r="F353" s="1"/>
      <c r="G353" s="1"/>
      <c r="H353" s="1"/>
      <c r="I353" s="13"/>
      <c r="J353" s="1"/>
      <c r="K353" s="13"/>
      <c r="L353" s="7"/>
      <c r="M353" s="7"/>
      <c r="N353" s="1"/>
      <c r="O353" s="1"/>
      <c r="P353" s="8"/>
      <c r="R353" s="11"/>
      <c r="U353" s="3"/>
      <c r="V353" s="3"/>
      <c r="W353" s="3"/>
      <c r="X353" s="6"/>
      <c r="Z353" s="6"/>
      <c r="AA353" s="6"/>
      <c r="AJ353" s="11"/>
    </row>
    <row r="354" spans="1:36" x14ac:dyDescent="0.25">
      <c r="A354" s="1"/>
      <c r="B354" s="1"/>
      <c r="C354" s="13"/>
      <c r="D354" s="1"/>
      <c r="E354" s="1"/>
      <c r="F354" s="1"/>
      <c r="G354" s="1"/>
      <c r="H354" s="1"/>
      <c r="I354" s="13"/>
      <c r="J354" s="1"/>
      <c r="K354" s="13"/>
      <c r="L354" s="7"/>
      <c r="M354" s="7"/>
      <c r="N354" s="1"/>
      <c r="O354" s="1"/>
      <c r="P354" s="8"/>
      <c r="R354" s="11"/>
      <c r="U354" s="3"/>
      <c r="V354" s="3"/>
      <c r="W354" s="3"/>
      <c r="X354" s="6"/>
      <c r="Z354" s="6"/>
      <c r="AA354" s="6"/>
      <c r="AJ354" s="11"/>
    </row>
    <row r="355" spans="1:36" x14ac:dyDescent="0.25">
      <c r="A355" s="1"/>
      <c r="B355" s="1"/>
      <c r="C355" s="13"/>
      <c r="D355" s="1"/>
      <c r="E355" s="1"/>
      <c r="F355" s="1"/>
      <c r="G355" s="1"/>
      <c r="H355" s="1"/>
      <c r="I355" s="13"/>
      <c r="J355" s="1"/>
      <c r="K355" s="13"/>
      <c r="L355" s="7"/>
      <c r="M355" s="7"/>
      <c r="N355" s="1"/>
      <c r="O355" s="1"/>
      <c r="P355" s="8"/>
      <c r="R355" s="11"/>
      <c r="U355" s="3"/>
      <c r="V355" s="3"/>
      <c r="W355" s="3"/>
      <c r="X355" s="6"/>
      <c r="Z355" s="6"/>
      <c r="AA355" s="6"/>
      <c r="AJ355" s="11"/>
    </row>
    <row r="356" spans="1:36" x14ac:dyDescent="0.25">
      <c r="A356" s="1"/>
      <c r="B356" s="1"/>
      <c r="C356" s="13"/>
      <c r="D356" s="1"/>
      <c r="E356" s="1"/>
      <c r="F356" s="1"/>
      <c r="G356" s="1"/>
      <c r="H356" s="1"/>
      <c r="I356" s="13"/>
      <c r="J356" s="1"/>
      <c r="K356" s="13"/>
      <c r="L356" s="7"/>
      <c r="M356" s="7"/>
      <c r="N356" s="1"/>
      <c r="O356" s="1"/>
      <c r="P356" s="8"/>
      <c r="R356" s="11"/>
      <c r="U356" s="3"/>
      <c r="V356" s="3"/>
      <c r="W356" s="3"/>
      <c r="X356" s="6"/>
      <c r="Z356" s="6"/>
      <c r="AA356" s="6"/>
      <c r="AJ356" s="11"/>
    </row>
    <row r="357" spans="1:36" x14ac:dyDescent="0.25">
      <c r="A357" s="1"/>
      <c r="B357" s="1"/>
      <c r="C357" s="13"/>
      <c r="D357" s="4"/>
      <c r="E357" s="1"/>
      <c r="F357" s="1"/>
      <c r="G357" s="1"/>
      <c r="H357" s="1"/>
      <c r="I357" s="13"/>
      <c r="J357" s="1"/>
      <c r="K357" s="13"/>
      <c r="L357" s="7"/>
      <c r="M357" s="7"/>
      <c r="N357" s="1"/>
      <c r="O357" s="1"/>
      <c r="P357" s="8"/>
      <c r="R357" s="11"/>
      <c r="U357" s="3"/>
      <c r="V357" s="3"/>
      <c r="W357" s="3"/>
      <c r="X357" s="6"/>
      <c r="Z357" s="6"/>
      <c r="AA357" s="6"/>
      <c r="AJ357" s="11"/>
    </row>
    <row r="358" spans="1:36" x14ac:dyDescent="0.25">
      <c r="A358" s="1"/>
      <c r="B358" s="1"/>
      <c r="C358" s="13"/>
      <c r="D358" s="1"/>
      <c r="E358" s="1"/>
      <c r="F358" s="1"/>
      <c r="G358" s="1"/>
      <c r="H358" s="1"/>
      <c r="I358" s="13"/>
      <c r="J358" s="1"/>
      <c r="K358" s="13"/>
      <c r="L358" s="7"/>
      <c r="M358" s="7"/>
      <c r="N358" s="1"/>
      <c r="O358" s="1"/>
      <c r="P358" s="8"/>
      <c r="R358" s="11"/>
      <c r="U358" s="3"/>
      <c r="V358" s="3"/>
      <c r="W358" s="3"/>
      <c r="X358" s="6"/>
      <c r="Z358" s="6"/>
      <c r="AA358" s="6"/>
      <c r="AJ358" s="11"/>
    </row>
    <row r="359" spans="1:36" x14ac:dyDescent="0.25">
      <c r="A359" s="1"/>
      <c r="B359" s="1"/>
      <c r="C359" s="13"/>
      <c r="D359" s="1"/>
      <c r="E359" s="1"/>
      <c r="F359" s="1"/>
      <c r="G359" s="1"/>
      <c r="H359" s="1"/>
      <c r="I359" s="13"/>
      <c r="J359" s="1"/>
      <c r="K359" s="13"/>
      <c r="L359" s="7"/>
      <c r="M359" s="7"/>
      <c r="N359" s="1"/>
      <c r="O359" s="1"/>
      <c r="P359" s="8"/>
      <c r="R359" s="11"/>
      <c r="U359" s="3"/>
      <c r="V359" s="3"/>
      <c r="W359" s="3"/>
      <c r="X359" s="6"/>
      <c r="Z359" s="6"/>
      <c r="AA359" s="6"/>
      <c r="AJ359" s="11"/>
    </row>
    <row r="360" spans="1:36" x14ac:dyDescent="0.25">
      <c r="A360" s="1"/>
      <c r="B360" s="1"/>
      <c r="C360" s="13"/>
      <c r="D360" s="1"/>
      <c r="E360" s="1"/>
      <c r="F360" s="1"/>
      <c r="G360" s="1"/>
      <c r="H360" s="1"/>
      <c r="I360" s="13"/>
      <c r="J360" s="1"/>
      <c r="K360" s="13"/>
      <c r="L360" s="7"/>
      <c r="M360" s="7"/>
      <c r="N360" s="1"/>
      <c r="O360" s="1"/>
      <c r="P360" s="8"/>
      <c r="R360" s="11"/>
      <c r="U360" s="3"/>
      <c r="V360" s="3"/>
      <c r="W360" s="3"/>
      <c r="X360" s="6"/>
      <c r="Z360" s="6"/>
      <c r="AA360" s="6"/>
      <c r="AJ360" s="11"/>
    </row>
    <row r="361" spans="1:36" x14ac:dyDescent="0.25">
      <c r="A361" s="1"/>
      <c r="B361" s="1"/>
      <c r="C361" s="13"/>
      <c r="D361" s="1"/>
      <c r="E361" s="1"/>
      <c r="F361" s="1"/>
      <c r="G361" s="1"/>
      <c r="H361" s="1"/>
      <c r="I361" s="13"/>
      <c r="J361" s="1"/>
      <c r="K361" s="13"/>
      <c r="L361" s="7"/>
      <c r="M361" s="7"/>
      <c r="N361" s="1"/>
      <c r="O361" s="1"/>
      <c r="P361" s="8"/>
      <c r="R361" s="11"/>
      <c r="U361" s="3"/>
      <c r="V361" s="3"/>
      <c r="W361" s="3"/>
      <c r="X361" s="6"/>
      <c r="Z361" s="6"/>
      <c r="AA361" s="6"/>
      <c r="AJ361" s="11"/>
    </row>
    <row r="362" spans="1:36" x14ac:dyDescent="0.25">
      <c r="A362" s="1"/>
      <c r="B362" s="1"/>
      <c r="C362" s="13"/>
      <c r="D362" s="1"/>
      <c r="E362" s="1"/>
      <c r="F362" s="1"/>
      <c r="G362" s="1"/>
      <c r="H362" s="1"/>
      <c r="I362" s="13"/>
      <c r="J362" s="1"/>
      <c r="K362" s="13"/>
      <c r="L362" s="7"/>
      <c r="M362" s="7"/>
      <c r="N362" s="1"/>
      <c r="O362" s="1"/>
      <c r="P362" s="8"/>
      <c r="R362" s="11"/>
      <c r="U362" s="3"/>
      <c r="V362" s="3"/>
      <c r="W362" s="3"/>
      <c r="X362" s="6"/>
      <c r="Z362" s="6"/>
      <c r="AA362" s="6"/>
      <c r="AJ362" s="11"/>
    </row>
    <row r="363" spans="1:36" x14ac:dyDescent="0.25">
      <c r="A363" s="1"/>
      <c r="B363" s="1"/>
      <c r="C363" s="13"/>
      <c r="D363" s="1"/>
      <c r="E363" s="1"/>
      <c r="F363" s="1"/>
      <c r="G363" s="1"/>
      <c r="H363" s="1"/>
      <c r="I363" s="13"/>
      <c r="J363" s="1"/>
      <c r="K363" s="13"/>
      <c r="L363" s="7"/>
      <c r="M363" s="7"/>
      <c r="N363" s="1"/>
      <c r="O363" s="1"/>
      <c r="P363" s="8"/>
      <c r="R363" s="11"/>
      <c r="U363" s="3"/>
      <c r="V363" s="3"/>
      <c r="W363" s="3"/>
      <c r="X363" s="6"/>
      <c r="Z363" s="6"/>
      <c r="AA363" s="6"/>
      <c r="AJ363" s="11"/>
    </row>
    <row r="364" spans="1:36" x14ac:dyDescent="0.25">
      <c r="A364" s="1"/>
      <c r="B364" s="1"/>
      <c r="C364" s="13"/>
      <c r="D364" s="1"/>
      <c r="E364" s="1"/>
      <c r="F364" s="1"/>
      <c r="G364" s="1"/>
      <c r="H364" s="1"/>
      <c r="I364" s="13"/>
      <c r="J364" s="1"/>
      <c r="K364" s="13"/>
      <c r="L364" s="7"/>
      <c r="M364" s="7"/>
      <c r="N364" s="1"/>
      <c r="O364" s="1"/>
      <c r="P364" s="8"/>
      <c r="R364" s="11"/>
      <c r="U364" s="3"/>
      <c r="V364" s="3"/>
      <c r="W364" s="3"/>
      <c r="X364" s="6"/>
      <c r="Z364" s="6"/>
      <c r="AA364" s="6"/>
      <c r="AJ364" s="11"/>
    </row>
    <row r="365" spans="1:36" x14ac:dyDescent="0.25">
      <c r="A365" s="1"/>
      <c r="B365" s="1"/>
      <c r="C365" s="13"/>
      <c r="D365" s="1"/>
      <c r="E365" s="1"/>
      <c r="F365" s="1"/>
      <c r="G365" s="1"/>
      <c r="H365" s="1"/>
      <c r="I365" s="13"/>
      <c r="J365" s="1"/>
      <c r="K365" s="13"/>
      <c r="L365" s="7"/>
      <c r="M365" s="7"/>
      <c r="N365" s="1"/>
      <c r="O365" s="1"/>
      <c r="P365" s="8"/>
      <c r="R365" s="11"/>
      <c r="U365" s="3"/>
      <c r="V365" s="3"/>
      <c r="W365" s="3"/>
      <c r="X365" s="6"/>
      <c r="Z365" s="6"/>
      <c r="AA365" s="6"/>
      <c r="AJ365" s="11"/>
    </row>
    <row r="366" spans="1:36" x14ac:dyDescent="0.25">
      <c r="A366" s="1"/>
      <c r="B366" s="1"/>
      <c r="C366" s="13"/>
      <c r="D366" s="1"/>
      <c r="E366" s="1"/>
      <c r="F366" s="1"/>
      <c r="G366" s="1"/>
      <c r="H366" s="1"/>
      <c r="I366" s="13"/>
      <c r="J366" s="1"/>
      <c r="K366" s="13"/>
      <c r="L366" s="7"/>
      <c r="M366" s="7"/>
      <c r="N366" s="1"/>
      <c r="O366" s="1"/>
      <c r="P366" s="8"/>
      <c r="R366" s="11"/>
      <c r="U366" s="3"/>
      <c r="V366" s="3"/>
      <c r="W366" s="3"/>
      <c r="X366" s="6"/>
      <c r="Z366" s="6"/>
      <c r="AA366" s="6"/>
      <c r="AJ366" s="11"/>
    </row>
    <row r="367" spans="1:36" x14ac:dyDescent="0.25">
      <c r="A367" s="1"/>
      <c r="B367" s="1"/>
      <c r="C367" s="13"/>
      <c r="D367" s="1"/>
      <c r="E367" s="1"/>
      <c r="F367" s="1"/>
      <c r="G367" s="1"/>
      <c r="H367" s="1"/>
      <c r="I367" s="13"/>
      <c r="J367" s="1"/>
      <c r="K367" s="13"/>
      <c r="L367" s="7"/>
      <c r="M367" s="7"/>
      <c r="N367" s="1"/>
      <c r="O367" s="1"/>
      <c r="P367" s="8"/>
      <c r="R367" s="11"/>
      <c r="U367" s="3"/>
      <c r="V367" s="3"/>
      <c r="W367" s="3"/>
      <c r="X367" s="6"/>
      <c r="Z367" s="6"/>
      <c r="AA367" s="6"/>
      <c r="AJ367" s="11"/>
    </row>
    <row r="368" spans="1:36" x14ac:dyDescent="0.25">
      <c r="A368" s="1"/>
      <c r="B368" s="1"/>
      <c r="C368" s="13"/>
      <c r="D368" s="1"/>
      <c r="E368" s="1"/>
      <c r="F368" s="1"/>
      <c r="G368" s="1"/>
      <c r="H368" s="1"/>
      <c r="I368" s="13"/>
      <c r="J368" s="1"/>
      <c r="K368" s="13"/>
      <c r="L368" s="7"/>
      <c r="M368" s="7"/>
      <c r="N368" s="1"/>
      <c r="O368" s="1"/>
      <c r="P368" s="8"/>
      <c r="R368" s="11"/>
      <c r="U368" s="3"/>
      <c r="V368" s="3"/>
      <c r="W368" s="3"/>
      <c r="X368" s="6"/>
      <c r="Z368" s="6"/>
      <c r="AA368" s="6"/>
      <c r="AJ368" s="11"/>
    </row>
    <row r="369" spans="1:36" x14ac:dyDescent="0.25">
      <c r="A369" s="1"/>
      <c r="B369" s="1"/>
      <c r="C369" s="13"/>
      <c r="D369" s="1"/>
      <c r="E369" s="1"/>
      <c r="F369" s="1"/>
      <c r="G369" s="1"/>
      <c r="H369" s="1"/>
      <c r="I369" s="13"/>
      <c r="J369" s="1"/>
      <c r="K369" s="13"/>
      <c r="L369" s="7"/>
      <c r="M369" s="7"/>
      <c r="N369" s="1"/>
      <c r="O369" s="1"/>
      <c r="P369" s="8"/>
      <c r="R369" s="11"/>
      <c r="U369" s="3"/>
      <c r="V369" s="3"/>
      <c r="W369" s="3"/>
      <c r="X369" s="6"/>
      <c r="Z369" s="6"/>
      <c r="AA369" s="6"/>
      <c r="AJ369" s="11"/>
    </row>
    <row r="370" spans="1:36" x14ac:dyDescent="0.25">
      <c r="A370" s="1"/>
      <c r="B370" s="1"/>
      <c r="C370" s="13"/>
      <c r="D370" s="4"/>
      <c r="E370" s="1"/>
      <c r="F370" s="1"/>
      <c r="G370" s="1"/>
      <c r="H370" s="1"/>
      <c r="I370" s="13"/>
      <c r="J370" s="1"/>
      <c r="K370" s="13"/>
      <c r="L370" s="7"/>
      <c r="M370" s="7"/>
      <c r="N370" s="1"/>
      <c r="O370" s="1"/>
      <c r="P370" s="8"/>
      <c r="R370" s="11"/>
      <c r="U370" s="3"/>
      <c r="V370" s="3"/>
      <c r="W370" s="3"/>
      <c r="X370" s="6"/>
      <c r="Z370" s="6"/>
      <c r="AA370" s="6"/>
      <c r="AJ370" s="11"/>
    </row>
    <row r="371" spans="1:36" x14ac:dyDescent="0.25">
      <c r="A371" s="1"/>
      <c r="B371" s="1"/>
      <c r="C371" s="13"/>
      <c r="D371" s="1"/>
      <c r="E371" s="1"/>
      <c r="F371" s="1"/>
      <c r="G371" s="1"/>
      <c r="H371" s="1"/>
      <c r="I371" s="13"/>
      <c r="J371" s="1"/>
      <c r="K371" s="13"/>
      <c r="L371" s="7"/>
      <c r="M371" s="7"/>
      <c r="N371" s="1"/>
      <c r="O371" s="1"/>
      <c r="P371" s="8"/>
      <c r="R371" s="11"/>
      <c r="U371" s="3"/>
      <c r="V371" s="3"/>
      <c r="W371" s="3"/>
      <c r="X371" s="6"/>
      <c r="Z371" s="6"/>
      <c r="AA371" s="6"/>
      <c r="AJ371" s="11"/>
    </row>
    <row r="372" spans="1:36" x14ac:dyDescent="0.25">
      <c r="A372" s="1"/>
      <c r="B372" s="1"/>
      <c r="C372" s="13"/>
      <c r="D372" s="1"/>
      <c r="E372" s="1"/>
      <c r="F372" s="1"/>
      <c r="G372" s="1"/>
      <c r="H372" s="1"/>
      <c r="I372" s="13"/>
      <c r="J372" s="1"/>
      <c r="K372" s="13"/>
      <c r="L372" s="7"/>
      <c r="M372" s="7"/>
      <c r="N372" s="1"/>
      <c r="O372" s="1"/>
      <c r="P372" s="8"/>
      <c r="R372" s="11"/>
      <c r="U372" s="3"/>
      <c r="V372" s="3"/>
      <c r="W372" s="3"/>
      <c r="X372" s="6"/>
      <c r="Z372" s="6"/>
      <c r="AA372" s="6"/>
      <c r="AJ372" s="11"/>
    </row>
    <row r="373" spans="1:36" x14ac:dyDescent="0.25">
      <c r="A373" s="1"/>
      <c r="B373" s="1"/>
      <c r="C373" s="13"/>
      <c r="D373" s="1"/>
      <c r="E373" s="1"/>
      <c r="F373" s="1"/>
      <c r="G373" s="1"/>
      <c r="H373" s="1"/>
      <c r="I373" s="13"/>
      <c r="J373" s="1"/>
      <c r="K373" s="13"/>
      <c r="L373" s="7"/>
      <c r="M373" s="7"/>
      <c r="N373" s="1"/>
      <c r="O373" s="1"/>
      <c r="P373" s="8"/>
      <c r="R373" s="11"/>
      <c r="U373" s="3"/>
      <c r="V373" s="3"/>
      <c r="W373" s="3"/>
      <c r="X373" s="6"/>
      <c r="Z373" s="6"/>
      <c r="AA373" s="6"/>
      <c r="AJ373" s="11"/>
    </row>
    <row r="374" spans="1:36" x14ac:dyDescent="0.25">
      <c r="A374" s="1"/>
      <c r="B374" s="1"/>
      <c r="C374" s="13"/>
      <c r="D374" s="1"/>
      <c r="E374" s="1"/>
      <c r="F374" s="1"/>
      <c r="G374" s="1"/>
      <c r="H374" s="1"/>
      <c r="I374" s="13"/>
      <c r="J374" s="1"/>
      <c r="K374" s="13"/>
      <c r="L374" s="7"/>
      <c r="M374" s="7"/>
      <c r="N374" s="1"/>
      <c r="O374" s="1"/>
      <c r="P374" s="8"/>
      <c r="R374" s="11"/>
      <c r="U374" s="3"/>
      <c r="V374" s="3"/>
      <c r="W374" s="3"/>
      <c r="X374" s="6"/>
      <c r="Z374" s="6"/>
      <c r="AA374" s="6"/>
      <c r="AJ374" s="11"/>
    </row>
    <row r="375" spans="1:36" x14ac:dyDescent="0.25">
      <c r="A375" s="1"/>
      <c r="B375" s="1"/>
      <c r="C375" s="13"/>
      <c r="D375" s="1"/>
      <c r="E375" s="1"/>
      <c r="F375" s="1"/>
      <c r="G375" s="1"/>
      <c r="H375" s="1"/>
      <c r="I375" s="13"/>
      <c r="J375" s="1"/>
      <c r="K375" s="13"/>
      <c r="L375" s="7"/>
      <c r="M375" s="7"/>
      <c r="N375" s="1"/>
      <c r="O375" s="1"/>
      <c r="P375" s="8"/>
      <c r="R375" s="11"/>
      <c r="U375" s="3"/>
      <c r="V375" s="3"/>
      <c r="W375" s="3"/>
      <c r="X375" s="6"/>
      <c r="Z375" s="6"/>
      <c r="AA375" s="6"/>
      <c r="AJ375" s="11"/>
    </row>
    <row r="376" spans="1:36" x14ac:dyDescent="0.25">
      <c r="A376" s="1"/>
      <c r="B376" s="1"/>
      <c r="C376" s="13"/>
      <c r="D376" s="1"/>
      <c r="E376" s="1"/>
      <c r="F376" s="1"/>
      <c r="G376" s="1"/>
      <c r="H376" s="1"/>
      <c r="I376" s="13"/>
      <c r="J376" s="1"/>
      <c r="K376" s="13"/>
      <c r="L376" s="7"/>
      <c r="M376" s="7"/>
      <c r="N376" s="1"/>
      <c r="O376" s="1"/>
      <c r="P376" s="8"/>
      <c r="R376" s="11"/>
      <c r="U376" s="3"/>
      <c r="V376" s="3"/>
      <c r="W376" s="3"/>
      <c r="X376" s="6"/>
      <c r="Z376" s="6"/>
      <c r="AA376" s="6"/>
      <c r="AJ376" s="11"/>
    </row>
    <row r="377" spans="1:36" x14ac:dyDescent="0.25">
      <c r="A377" s="1"/>
      <c r="B377" s="1"/>
      <c r="C377" s="13"/>
      <c r="D377" s="1"/>
      <c r="E377" s="1"/>
      <c r="F377" s="1"/>
      <c r="G377" s="1"/>
      <c r="H377" s="1"/>
      <c r="I377" s="13"/>
      <c r="J377" s="1"/>
      <c r="K377" s="13"/>
      <c r="L377" s="7"/>
      <c r="M377" s="7"/>
      <c r="N377" s="1"/>
      <c r="O377" s="1"/>
      <c r="P377" s="8"/>
      <c r="R377" s="11"/>
      <c r="U377" s="3"/>
      <c r="V377" s="3"/>
      <c r="W377" s="3"/>
      <c r="X377" s="6"/>
      <c r="Z377" s="6"/>
      <c r="AA377" s="6"/>
      <c r="AJ377" s="11"/>
    </row>
    <row r="378" spans="1:36" x14ac:dyDescent="0.25">
      <c r="A378" s="1"/>
      <c r="B378" s="1"/>
      <c r="C378" s="13"/>
      <c r="D378" s="1"/>
      <c r="E378" s="1"/>
      <c r="F378" s="1"/>
      <c r="G378" s="1"/>
      <c r="H378" s="1"/>
      <c r="I378" s="13"/>
      <c r="J378" s="1"/>
      <c r="K378" s="13"/>
      <c r="L378" s="7"/>
      <c r="M378" s="7"/>
      <c r="N378" s="1"/>
      <c r="O378" s="1"/>
      <c r="P378" s="8"/>
      <c r="R378" s="11"/>
      <c r="U378" s="3"/>
      <c r="V378" s="3"/>
      <c r="W378" s="3"/>
      <c r="X378" s="6"/>
      <c r="Z378" s="6"/>
      <c r="AA378" s="6"/>
      <c r="AJ378" s="11"/>
    </row>
    <row r="379" spans="1:36" x14ac:dyDescent="0.25">
      <c r="A379" s="1"/>
      <c r="B379" s="1"/>
      <c r="C379" s="13"/>
      <c r="D379" s="1"/>
      <c r="E379" s="1"/>
      <c r="F379" s="1"/>
      <c r="G379" s="1"/>
      <c r="H379" s="1"/>
      <c r="I379" s="13"/>
      <c r="J379" s="1"/>
      <c r="K379" s="13"/>
      <c r="L379" s="7"/>
      <c r="M379" s="7"/>
      <c r="N379" s="1"/>
      <c r="O379" s="1"/>
      <c r="P379" s="8"/>
      <c r="R379" s="11"/>
      <c r="U379" s="3"/>
      <c r="V379" s="3"/>
      <c r="W379" s="3"/>
      <c r="X379" s="6"/>
      <c r="Z379" s="6"/>
      <c r="AA379" s="6"/>
      <c r="AJ379" s="11"/>
    </row>
    <row r="380" spans="1:36" x14ac:dyDescent="0.25">
      <c r="A380" s="1"/>
      <c r="B380" s="1"/>
      <c r="C380" s="13"/>
      <c r="D380" s="1"/>
      <c r="E380" s="1"/>
      <c r="F380" s="1"/>
      <c r="G380" s="1"/>
      <c r="H380" s="1"/>
      <c r="I380" s="13"/>
      <c r="J380" s="1"/>
      <c r="K380" s="13"/>
      <c r="L380" s="7"/>
      <c r="M380" s="7"/>
      <c r="N380" s="1"/>
      <c r="O380" s="1"/>
      <c r="P380" s="8"/>
      <c r="R380" s="11"/>
      <c r="U380" s="3"/>
      <c r="V380" s="3"/>
      <c r="W380" s="3"/>
      <c r="X380" s="6"/>
      <c r="Z380" s="6"/>
      <c r="AA380" s="6"/>
      <c r="AJ380" s="11"/>
    </row>
    <row r="381" spans="1:36" x14ac:dyDescent="0.25">
      <c r="A381" s="1"/>
      <c r="B381" s="1"/>
      <c r="C381" s="13"/>
      <c r="D381" s="1"/>
      <c r="E381" s="1"/>
      <c r="F381" s="1"/>
      <c r="G381" s="1"/>
      <c r="H381" s="1"/>
      <c r="I381" s="13"/>
      <c r="J381" s="1"/>
      <c r="K381" s="13"/>
      <c r="L381" s="7"/>
      <c r="M381" s="7"/>
      <c r="N381" s="1"/>
      <c r="O381" s="1"/>
      <c r="P381" s="8"/>
      <c r="R381" s="11"/>
      <c r="U381" s="3"/>
      <c r="V381" s="3"/>
      <c r="W381" s="3"/>
      <c r="X381" s="6"/>
      <c r="Z381" s="6"/>
      <c r="AA381" s="6"/>
      <c r="AJ381" s="11"/>
    </row>
    <row r="382" spans="1:36" x14ac:dyDescent="0.25">
      <c r="A382" s="1"/>
      <c r="B382" s="1"/>
      <c r="C382" s="13"/>
      <c r="D382" s="1"/>
      <c r="E382" s="1"/>
      <c r="F382" s="1"/>
      <c r="G382" s="1"/>
      <c r="H382" s="1"/>
      <c r="I382" s="13"/>
      <c r="J382" s="1"/>
      <c r="K382" s="13"/>
      <c r="L382" s="7"/>
      <c r="M382" s="7"/>
      <c r="N382" s="1"/>
      <c r="O382" s="1"/>
      <c r="P382" s="8"/>
      <c r="R382" s="11"/>
      <c r="U382" s="3"/>
      <c r="V382" s="3"/>
      <c r="W382" s="3"/>
      <c r="X382" s="6"/>
      <c r="Z382" s="6"/>
      <c r="AA382" s="6"/>
      <c r="AJ382" s="11"/>
    </row>
    <row r="383" spans="1:36" x14ac:dyDescent="0.25">
      <c r="A383" s="1"/>
      <c r="B383" s="1"/>
      <c r="C383" s="13"/>
      <c r="D383" s="1"/>
      <c r="E383" s="1"/>
      <c r="F383" s="1"/>
      <c r="G383" s="1"/>
      <c r="H383" s="1"/>
      <c r="I383" s="13"/>
      <c r="J383" s="1"/>
      <c r="K383" s="13"/>
      <c r="L383" s="7"/>
      <c r="M383" s="7"/>
      <c r="N383" s="1"/>
      <c r="O383" s="1"/>
      <c r="P383" s="8"/>
      <c r="R383" s="11"/>
      <c r="U383" s="3"/>
      <c r="V383" s="3"/>
      <c r="W383" s="3"/>
      <c r="X383" s="6"/>
      <c r="Z383" s="6"/>
      <c r="AA383" s="6"/>
      <c r="AJ383" s="11"/>
    </row>
    <row r="384" spans="1:36" x14ac:dyDescent="0.25">
      <c r="A384" s="1"/>
      <c r="B384" s="1"/>
      <c r="C384" s="13"/>
      <c r="D384" s="1"/>
      <c r="E384" s="1"/>
      <c r="F384" s="1"/>
      <c r="G384" s="1"/>
      <c r="H384" s="1"/>
      <c r="I384" s="13"/>
      <c r="J384" s="1"/>
      <c r="K384" s="13"/>
      <c r="L384" s="7"/>
      <c r="M384" s="7"/>
      <c r="N384" s="1"/>
      <c r="O384" s="1"/>
      <c r="P384" s="8"/>
      <c r="R384" s="11"/>
      <c r="U384" s="3"/>
      <c r="V384" s="3"/>
      <c r="W384" s="3"/>
      <c r="X384" s="6"/>
      <c r="Z384" s="6"/>
      <c r="AA384" s="6"/>
      <c r="AJ384" s="11"/>
    </row>
    <row r="385" spans="1:36" x14ac:dyDescent="0.25">
      <c r="A385" s="1"/>
      <c r="B385" s="1"/>
      <c r="C385" s="13"/>
      <c r="D385" s="1"/>
      <c r="E385" s="1"/>
      <c r="F385" s="1"/>
      <c r="G385" s="1"/>
      <c r="H385" s="1"/>
      <c r="I385" s="13"/>
      <c r="J385" s="1"/>
      <c r="K385" s="13"/>
      <c r="L385" s="7"/>
      <c r="M385" s="7"/>
      <c r="N385" s="1"/>
      <c r="O385" s="1"/>
      <c r="P385" s="8"/>
      <c r="R385" s="11"/>
      <c r="U385" s="3"/>
      <c r="V385" s="3"/>
      <c r="W385" s="3"/>
      <c r="X385" s="6"/>
      <c r="Z385" s="6"/>
      <c r="AA385" s="6"/>
      <c r="AJ385" s="11"/>
    </row>
    <row r="386" spans="1:36" x14ac:dyDescent="0.25">
      <c r="A386" s="1"/>
      <c r="B386" s="1"/>
      <c r="C386" s="13"/>
      <c r="D386" s="1"/>
      <c r="E386" s="1"/>
      <c r="F386" s="1"/>
      <c r="G386" s="1"/>
      <c r="H386" s="1"/>
      <c r="I386" s="13"/>
      <c r="J386" s="1"/>
      <c r="K386" s="13"/>
      <c r="L386" s="7"/>
      <c r="M386" s="7"/>
      <c r="N386" s="1"/>
      <c r="O386" s="1"/>
      <c r="P386" s="8"/>
      <c r="R386" s="11"/>
      <c r="U386" s="3"/>
      <c r="V386" s="3"/>
      <c r="W386" s="3"/>
      <c r="X386" s="6"/>
      <c r="Z386" s="6"/>
      <c r="AA386" s="6"/>
      <c r="AJ386" s="11"/>
    </row>
    <row r="387" spans="1:36" x14ac:dyDescent="0.25">
      <c r="A387" s="1"/>
      <c r="B387" s="1"/>
      <c r="C387" s="13"/>
      <c r="D387" s="4"/>
      <c r="E387" s="1"/>
      <c r="F387" s="1"/>
      <c r="G387" s="1"/>
      <c r="H387" s="1"/>
      <c r="I387" s="13"/>
      <c r="J387" s="1"/>
      <c r="K387" s="13"/>
      <c r="L387" s="7"/>
      <c r="M387" s="7"/>
      <c r="N387" s="1"/>
      <c r="O387" s="1"/>
      <c r="P387" s="8"/>
      <c r="R387" s="11"/>
      <c r="U387" s="3"/>
      <c r="V387" s="3"/>
      <c r="W387" s="3"/>
      <c r="X387" s="6"/>
      <c r="Z387" s="6"/>
      <c r="AA387" s="6"/>
      <c r="AJ387" s="11"/>
    </row>
    <row r="388" spans="1:36" x14ac:dyDescent="0.25">
      <c r="A388" s="1"/>
      <c r="B388" s="1"/>
      <c r="C388" s="13"/>
      <c r="D388" s="1"/>
      <c r="E388" s="1"/>
      <c r="F388" s="1"/>
      <c r="G388" s="1"/>
      <c r="H388" s="1"/>
      <c r="I388" s="13"/>
      <c r="J388" s="1"/>
      <c r="K388" s="13"/>
      <c r="L388" s="7"/>
      <c r="M388" s="7"/>
      <c r="N388" s="1"/>
      <c r="O388" s="1"/>
      <c r="P388" s="8"/>
      <c r="R388" s="11"/>
      <c r="U388" s="3"/>
      <c r="V388" s="3"/>
      <c r="W388" s="3"/>
      <c r="X388" s="6"/>
      <c r="Z388" s="6"/>
      <c r="AA388" s="6"/>
      <c r="AJ388" s="11"/>
    </row>
    <row r="389" spans="1:36" x14ac:dyDescent="0.25">
      <c r="A389" s="1"/>
      <c r="B389" s="1"/>
      <c r="C389" s="13"/>
      <c r="D389" s="1"/>
      <c r="E389" s="1"/>
      <c r="F389" s="1"/>
      <c r="G389" s="1"/>
      <c r="H389" s="1"/>
      <c r="I389" s="13"/>
      <c r="J389" s="1"/>
      <c r="K389" s="13"/>
      <c r="L389" s="7"/>
      <c r="M389" s="7"/>
      <c r="N389" s="1"/>
      <c r="O389" s="1"/>
      <c r="P389" s="8"/>
      <c r="R389" s="11"/>
      <c r="U389" s="3"/>
      <c r="V389" s="3"/>
      <c r="W389" s="3"/>
      <c r="X389" s="6"/>
      <c r="Z389" s="6"/>
      <c r="AA389" s="6"/>
      <c r="AJ389" s="11"/>
    </row>
    <row r="390" spans="1:36" x14ac:dyDescent="0.25">
      <c r="A390" s="1"/>
      <c r="B390" s="1"/>
      <c r="C390" s="13"/>
      <c r="D390" s="1"/>
      <c r="E390" s="1"/>
      <c r="F390" s="1"/>
      <c r="G390" s="1"/>
      <c r="H390" s="1"/>
      <c r="I390" s="13"/>
      <c r="J390" s="1"/>
      <c r="K390" s="13"/>
      <c r="L390" s="7"/>
      <c r="M390" s="7"/>
      <c r="N390" s="1"/>
      <c r="O390" s="1"/>
      <c r="P390" s="8"/>
      <c r="R390" s="11"/>
      <c r="U390" s="3"/>
      <c r="V390" s="3"/>
      <c r="W390" s="3"/>
      <c r="X390" s="6"/>
      <c r="Z390" s="6"/>
      <c r="AA390" s="6"/>
      <c r="AJ390" s="11"/>
    </row>
  </sheetData>
  <sheetProtection algorithmName="SHA-512" hashValue="QyJHjE5nZtbvL5jZm1F27a/EgGi11x5aMs6xvmr2Y9ZtvoMPvelX/n/Oo3AfAsFsWSZjAHUObefgq/MPab0UwA==" saltValue="iwEWKcjqM8oT6zBSbvtGgA==" spinCount="100000" sheet="1" objects="1" scenarios="1" selectLockedCells="1" selectUnlockedCells="1"/>
  <conditionalFormatting sqref="B2:B12">
    <cfRule type="cellIs" dxfId="19" priority="21" operator="greaterThan">
      <formula>0.2</formula>
    </cfRule>
  </conditionalFormatting>
  <conditionalFormatting sqref="D2:D390">
    <cfRule type="cellIs" dxfId="18" priority="19" operator="greaterThan">
      <formula>1</formula>
    </cfRule>
  </conditionalFormatting>
  <conditionalFormatting sqref="C2">
    <cfRule type="cellIs" dxfId="17" priority="17" operator="greaterThan">
      <formula>O2</formula>
    </cfRule>
    <cfRule type="cellIs" dxfId="16" priority="18" operator="greaterThan">
      <formula>$O$2</formula>
    </cfRule>
  </conditionalFormatting>
  <conditionalFormatting sqref="C3:C390">
    <cfRule type="cellIs" dxfId="15" priority="15" operator="greaterThan">
      <formula>O3</formula>
    </cfRule>
    <cfRule type="cellIs" dxfId="14" priority="16" operator="greaterThan">
      <formula>$O$2</formula>
    </cfRule>
  </conditionalFormatting>
  <conditionalFormatting sqref="E2:H390">
    <cfRule type="cellIs" dxfId="13" priority="14" operator="lessThan">
      <formula>0</formula>
    </cfRule>
  </conditionalFormatting>
  <conditionalFormatting sqref="J2:J390">
    <cfRule type="cellIs" dxfId="12" priority="13" operator="greaterThan">
      <formula>0.7</formula>
    </cfRule>
  </conditionalFormatting>
  <conditionalFormatting sqref="K3:K390">
    <cfRule type="cellIs" dxfId="11" priority="12" operator="lessThan">
      <formula>0</formula>
    </cfRule>
  </conditionalFormatting>
  <conditionalFormatting sqref="N2:N390">
    <cfRule type="cellIs" dxfId="10" priority="11" operator="lessThan">
      <formula>-0.26</formula>
    </cfRule>
  </conditionalFormatting>
  <conditionalFormatting sqref="H2:H390">
    <cfRule type="cellIs" dxfId="9" priority="10" operator="lessThan">
      <formula>0.01</formula>
    </cfRule>
  </conditionalFormatting>
  <conditionalFormatting sqref="I2:I390">
    <cfRule type="cellIs" dxfId="8" priority="9" operator="greaterThan">
      <formula>0.05</formula>
    </cfRule>
  </conditionalFormatting>
  <conditionalFormatting sqref="L2:L184">
    <cfRule type="cellIs" dxfId="7" priority="8" operator="lessThan">
      <formula>1228</formula>
    </cfRule>
  </conditionalFormatting>
  <conditionalFormatting sqref="L185:L316">
    <cfRule type="cellIs" dxfId="6" priority="7" operator="lessThan">
      <formula>1378</formula>
    </cfRule>
  </conditionalFormatting>
  <conditionalFormatting sqref="L317:L389">
    <cfRule type="cellIs" dxfId="5" priority="6" operator="lessThan">
      <formula>1803</formula>
    </cfRule>
  </conditionalFormatting>
  <conditionalFormatting sqref="L390">
    <cfRule type="cellIs" dxfId="4" priority="5" operator="lessThan">
      <formula>1378</formula>
    </cfRule>
  </conditionalFormatting>
  <conditionalFormatting sqref="M2:M184">
    <cfRule type="cellIs" dxfId="3" priority="4" operator="greaterThan">
      <formula>1752</formula>
    </cfRule>
  </conditionalFormatting>
  <conditionalFormatting sqref="M185:M316">
    <cfRule type="cellIs" dxfId="2" priority="3" operator="greaterThan">
      <formula>2135</formula>
    </cfRule>
  </conditionalFormatting>
  <conditionalFormatting sqref="M317:M389">
    <cfRule type="cellIs" dxfId="1" priority="2" operator="greaterThan">
      <formula>2983</formula>
    </cfRule>
  </conditionalFormatting>
  <conditionalFormatting sqref="M390">
    <cfRule type="cellIs" dxfId="0" priority="1" operator="greaterThan">
      <formula>2135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Bijlage F</vt:lpstr>
      <vt:lpstr>tabel 6.5</vt:lpstr>
      <vt:lpstr>tabel 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der Lei</dc:creator>
  <cp:lastModifiedBy>Jan van der Lei</cp:lastModifiedBy>
  <dcterms:created xsi:type="dcterms:W3CDTF">2017-07-06T10:27:47Z</dcterms:created>
  <dcterms:modified xsi:type="dcterms:W3CDTF">2019-12-03T10:09:01Z</dcterms:modified>
</cp:coreProperties>
</file>