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9320" windowHeight="9480"/>
  </bookViews>
  <sheets>
    <sheet name="Vergelijkingen" sheetId="1" r:id="rId1"/>
  </sheets>
  <calcPr calcId="145621" iterateDelta="4.1486142249243762E-271"/>
</workbook>
</file>

<file path=xl/calcChain.xml><?xml version="1.0" encoding="utf-8"?>
<calcChain xmlns="http://schemas.openxmlformats.org/spreadsheetml/2006/main">
  <c r="D22" i="1" l="1"/>
  <c r="D21" i="1"/>
  <c r="W35" i="1" l="1"/>
  <c r="W29" i="1"/>
  <c r="S24" i="1"/>
  <c r="S25" i="1"/>
  <c r="S26" i="1"/>
  <c r="S27" i="1"/>
  <c r="S28" i="1"/>
  <c r="S29" i="1"/>
  <c r="S30" i="1"/>
  <c r="S31" i="1"/>
  <c r="S32" i="1"/>
  <c r="S33" i="1"/>
  <c r="S34" i="1"/>
  <c r="S35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P25" i="1"/>
  <c r="P26" i="1"/>
  <c r="P29" i="1"/>
  <c r="P32" i="1"/>
  <c r="P33" i="1"/>
  <c r="P34" i="1"/>
  <c r="P35" i="1"/>
  <c r="M30" i="1"/>
  <c r="N30" i="1"/>
  <c r="P30" i="1" s="1"/>
  <c r="N32" i="1"/>
  <c r="N33" i="1"/>
  <c r="N34" i="1"/>
  <c r="N35" i="1"/>
  <c r="M32" i="1"/>
  <c r="M33" i="1"/>
  <c r="M34" i="1"/>
  <c r="M35" i="1"/>
  <c r="M31" i="1"/>
  <c r="N31" i="1"/>
  <c r="P31" i="1" s="1"/>
  <c r="M22" i="1"/>
  <c r="N22" i="1"/>
  <c r="M23" i="1"/>
  <c r="N23" i="1" s="1"/>
  <c r="P23" i="1" s="1"/>
  <c r="M24" i="1"/>
  <c r="N24" i="1"/>
  <c r="P24" i="1" s="1"/>
  <c r="M25" i="1"/>
  <c r="N25" i="1"/>
  <c r="M26" i="1"/>
  <c r="N26" i="1"/>
  <c r="M27" i="1"/>
  <c r="N27" i="1"/>
  <c r="P27" i="1" s="1"/>
  <c r="M28" i="1"/>
  <c r="N28" i="1"/>
  <c r="P28" i="1" s="1"/>
  <c r="M29" i="1"/>
  <c r="N29" i="1"/>
  <c r="M21" i="1"/>
  <c r="N21" i="1" s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I22" i="1"/>
  <c r="K22" i="1" s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21" i="1"/>
  <c r="J21" i="1" s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21" i="1"/>
  <c r="I21" i="1" s="1"/>
  <c r="K21" i="1" s="1"/>
  <c r="P21" i="1" s="1"/>
  <c r="R21" i="1" s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P22" i="1" l="1"/>
  <c r="R22" i="1" s="1"/>
  <c r="S23" i="1" s="1"/>
  <c r="S22" i="1" l="1"/>
</calcChain>
</file>

<file path=xl/sharedStrings.xml><?xml version="1.0" encoding="utf-8"?>
<sst xmlns="http://schemas.openxmlformats.org/spreadsheetml/2006/main" count="52" uniqueCount="50">
  <si>
    <t>Pensioengevend inkomen</t>
  </si>
  <si>
    <t>salaris met toelagen ogv CAR of lokaal</t>
  </si>
  <si>
    <t>Bijslagen IKB excl. Bovenwettelijke o,8% bw-uren.</t>
  </si>
  <si>
    <t>(8%+6,75%+1,5% = 16,25%)</t>
  </si>
  <si>
    <t>A</t>
  </si>
  <si>
    <t>A1</t>
  </si>
  <si>
    <t>A2</t>
  </si>
  <si>
    <t>B1</t>
  </si>
  <si>
    <t>B2</t>
  </si>
  <si>
    <t>C1</t>
  </si>
  <si>
    <t>C2</t>
  </si>
  <si>
    <t>Let op: ABP hanteert het wettelijk maximum voor het pensioengevend inkomen (ca €103.000 per jaar)</t>
  </si>
  <si>
    <t>Stipp hanteert een maximum uurloon €28,69 (op basis van 12x 156 uur = 1872 uur per jaar kan er maximaal over ca. €53.700 pensioen worden opgebouwd)</t>
  </si>
  <si>
    <t>Vergelijking in werkgeversaandeel pensioenpremie</t>
  </si>
  <si>
    <t>ABP</t>
  </si>
  <si>
    <t>Stipp</t>
  </si>
  <si>
    <t>Is: (A-B)xC</t>
  </si>
  <si>
    <t>D</t>
  </si>
  <si>
    <t>Pensioenpremie WG is:  (A-B)xC</t>
  </si>
  <si>
    <t>max bedrag</t>
  </si>
  <si>
    <t>schaal</t>
  </si>
  <si>
    <t>10A</t>
  </si>
  <si>
    <t>11A</t>
  </si>
  <si>
    <t>incl IKB (A)</t>
  </si>
  <si>
    <t>grondslag premie OP/NP (B1)</t>
  </si>
  <si>
    <t>grondslag premie AAOP (B2)</t>
  </si>
  <si>
    <t>Percentage werkgeversaandeel pensioenpremie OP/NP (16,03%)</t>
  </si>
  <si>
    <t>Percentage werkgevers aandeel AAOP (0,35%)</t>
  </si>
  <si>
    <t>af: franchise OP/NP €13.350/12 = €1.112,50)is grondslag premie OP/NP</t>
  </si>
  <si>
    <t>af: franchise AAOP(€20.450/12 = €1.704,16) is grondslag premie AAOP</t>
  </si>
  <si>
    <t>WG premie OP/NP</t>
  </si>
  <si>
    <t>WG premie AAOP</t>
  </si>
  <si>
    <t>totaal Wg-bijdrage</t>
  </si>
  <si>
    <t>Stipp heeft geen arbeidsongeschiktheidspensioen</t>
  </si>
  <si>
    <t>Percentage werkgeversaandeel pensioenpremie (8%)</t>
  </si>
  <si>
    <t xml:space="preserve">WG premie </t>
  </si>
  <si>
    <t xml:space="preserve">grondslag premie </t>
  </si>
  <si>
    <t>af: franchise €6,32x156 uur per maand = €985,92)</t>
  </si>
  <si>
    <t>ABP (2017)</t>
  </si>
  <si>
    <t>Stipp (2017)</t>
  </si>
  <si>
    <t>(dat is per maand 156*€28,69 = €4.475,64)</t>
  </si>
  <si>
    <t>Maand verschil ABP tov Stipp</t>
  </si>
  <si>
    <t>Stipp: heeft een zgn beschikbare premie stelsel. Treedt je op jonge leeftijd in dan is het gereserveerde kapitaal laag omdat het langer kan renderen.</t>
  </si>
  <si>
    <t>Hoe ouder men intreedt hoe hoger het gereserveerde kapitaal. Uitkomst is afhankelik van het beleggingsrendement.</t>
  </si>
  <si>
    <t>Noot:</t>
  </si>
  <si>
    <t xml:space="preserve"> ABP heeft een "waardevast" pensioen uitgaande van een vast percentage per jaar en een middelloon.</t>
  </si>
  <si>
    <t>Verschil als percentage van salarisbedrag</t>
  </si>
  <si>
    <t>toename</t>
  </si>
  <si>
    <t>gemiddelde toename  tem schaal 9</t>
  </si>
  <si>
    <t>gemiddelde teoname tem schaal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</si>
</sst>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/>
    <xf numFmtId="3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2" borderId="0" xfId="0" applyFill="1"/>
    <xf numFmtId="10" fontId="0" fillId="0" borderId="0" xfId="0" applyNumberFormat="1"/>
    <xf numFmtId="9" fontId="0" fillId="0" borderId="0" xfId="0" applyNumberFormat="1"/>
    <xf numFmtId="10" fontId="0" fillId="2" borderId="0" xfId="0" applyNumberFormat="1" applyFill="1"/>
    <xf numFmtId="0" fontId="0" fillId="2" borderId="0" xfId="0" applyFill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tabSelected="1" workbookViewId="0">
      <selection activeCell="R26" sqref="R26"/>
    </sheetView>
  </sheetViews>
  <sheetFormatPr defaultRowHeight="15" x14ac:dyDescent="0.25"/>
  <cols>
    <col min="4" max="4" width="9.5703125" bestFit="1" customWidth="1"/>
    <col min="6" max="6" width="11.85546875" customWidth="1"/>
  </cols>
  <sheetData>
    <row r="1" spans="1:9" x14ac:dyDescent="0.25">
      <c r="A1" t="s">
        <v>5</v>
      </c>
      <c r="B1" t="s">
        <v>1</v>
      </c>
    </row>
    <row r="2" spans="1:9" x14ac:dyDescent="0.25">
      <c r="A2" t="s">
        <v>6</v>
      </c>
      <c r="B2" t="s">
        <v>2</v>
      </c>
      <c r="G2" t="s">
        <v>3</v>
      </c>
    </row>
    <row r="3" spans="1:9" x14ac:dyDescent="0.25">
      <c r="A3" t="s">
        <v>4</v>
      </c>
      <c r="B3" t="s">
        <v>0</v>
      </c>
    </row>
    <row r="4" spans="1:9" x14ac:dyDescent="0.25">
      <c r="B4" t="s">
        <v>11</v>
      </c>
    </row>
    <row r="5" spans="1:9" x14ac:dyDescent="0.25">
      <c r="B5" t="s">
        <v>12</v>
      </c>
    </row>
    <row r="6" spans="1:9" x14ac:dyDescent="0.25">
      <c r="B6" t="s">
        <v>40</v>
      </c>
    </row>
    <row r="8" spans="1:9" x14ac:dyDescent="0.25">
      <c r="B8" t="s">
        <v>14</v>
      </c>
      <c r="I8" t="s">
        <v>15</v>
      </c>
    </row>
    <row r="9" spans="1:9" x14ac:dyDescent="0.25">
      <c r="A9" t="s">
        <v>7</v>
      </c>
      <c r="B9" t="s">
        <v>28</v>
      </c>
      <c r="I9" t="s">
        <v>37</v>
      </c>
    </row>
    <row r="10" spans="1:9" x14ac:dyDescent="0.25">
      <c r="A10" t="s">
        <v>8</v>
      </c>
      <c r="B10" t="s">
        <v>29</v>
      </c>
      <c r="I10" t="s">
        <v>33</v>
      </c>
    </row>
    <row r="12" spans="1:9" x14ac:dyDescent="0.25">
      <c r="B12" t="s">
        <v>38</v>
      </c>
      <c r="I12" t="s">
        <v>39</v>
      </c>
    </row>
    <row r="13" spans="1:9" x14ac:dyDescent="0.25">
      <c r="A13" t="s">
        <v>9</v>
      </c>
      <c r="B13" t="s">
        <v>26</v>
      </c>
      <c r="I13" t="s">
        <v>34</v>
      </c>
    </row>
    <row r="14" spans="1:9" x14ac:dyDescent="0.25">
      <c r="A14" t="s">
        <v>10</v>
      </c>
      <c r="B14" t="s">
        <v>27</v>
      </c>
    </row>
    <row r="16" spans="1:9" x14ac:dyDescent="0.25">
      <c r="A16" t="s">
        <v>17</v>
      </c>
      <c r="B16" t="s">
        <v>18</v>
      </c>
    </row>
    <row r="18" spans="1:23" x14ac:dyDescent="0.25">
      <c r="A18" t="s">
        <v>13</v>
      </c>
      <c r="G18" t="s">
        <v>16</v>
      </c>
    </row>
    <row r="19" spans="1:23" x14ac:dyDescent="0.25">
      <c r="F19" s="5"/>
      <c r="G19" s="5"/>
      <c r="H19" s="5"/>
      <c r="I19" s="5"/>
      <c r="J19" s="5"/>
      <c r="K19" s="5" t="s">
        <v>14</v>
      </c>
      <c r="M19" s="5" t="s">
        <v>15</v>
      </c>
      <c r="N19" s="5"/>
      <c r="O19" s="5"/>
      <c r="P19" s="5"/>
    </row>
    <row r="20" spans="1:23" s="3" customFormat="1" ht="90" x14ac:dyDescent="0.25">
      <c r="A20" s="3" t="s">
        <v>20</v>
      </c>
      <c r="B20" s="3" t="s">
        <v>19</v>
      </c>
      <c r="D20" s="3" t="s">
        <v>23</v>
      </c>
      <c r="F20" s="4" t="s">
        <v>24</v>
      </c>
      <c r="G20" s="4" t="s">
        <v>25</v>
      </c>
      <c r="I20" s="4" t="s">
        <v>30</v>
      </c>
      <c r="J20" s="4" t="s">
        <v>31</v>
      </c>
      <c r="K20" s="4" t="s">
        <v>32</v>
      </c>
      <c r="M20" s="4" t="s">
        <v>36</v>
      </c>
      <c r="N20" s="4" t="s">
        <v>35</v>
      </c>
      <c r="P20" s="4" t="s">
        <v>41</v>
      </c>
      <c r="R20" s="9" t="s">
        <v>46</v>
      </c>
      <c r="S20" s="3" t="s">
        <v>47</v>
      </c>
    </row>
    <row r="21" spans="1:23" x14ac:dyDescent="0.25">
      <c r="A21">
        <v>1</v>
      </c>
      <c r="B21" s="2">
        <v>1955</v>
      </c>
      <c r="D21" s="2">
        <f>B21+335.56</f>
        <v>2290.56</v>
      </c>
      <c r="F21" s="2">
        <f>D21-1112.5</f>
        <v>1178.06</v>
      </c>
      <c r="G21" s="2">
        <f>D21-1704.16</f>
        <v>586.39999999999986</v>
      </c>
      <c r="I21" s="1">
        <f>F21*16.03%</f>
        <v>188.843018</v>
      </c>
      <c r="J21" s="1">
        <f>G21*0.35%</f>
        <v>2.0523999999999991</v>
      </c>
      <c r="K21" s="1">
        <f>I21+J21</f>
        <v>190.89541800000001</v>
      </c>
      <c r="M21" s="2">
        <f>D21-985.92</f>
        <v>1304.6399999999999</v>
      </c>
      <c r="N21" s="1">
        <f>M21*8%</f>
        <v>104.37119999999999</v>
      </c>
      <c r="P21" s="1">
        <f>K21-N21</f>
        <v>86.524218000000019</v>
      </c>
      <c r="R21" s="8">
        <f>P21/B21</f>
        <v>4.4257912020460366E-2</v>
      </c>
      <c r="S21" s="7">
        <v>0</v>
      </c>
    </row>
    <row r="22" spans="1:23" x14ac:dyDescent="0.25">
      <c r="A22">
        <v>2</v>
      </c>
      <c r="B22" s="2">
        <v>2151</v>
      </c>
      <c r="D22" s="2">
        <f>B22+351.24</f>
        <v>2502.2399999999998</v>
      </c>
      <c r="F22" s="2">
        <f t="shared" ref="F22:F35" si="0">D22-1112.5</f>
        <v>1389.7399999999998</v>
      </c>
      <c r="G22" s="2">
        <f t="shared" ref="G22:G35" si="1">D22-1704.16</f>
        <v>798.0799999999997</v>
      </c>
      <c r="I22" s="1">
        <f t="shared" ref="I22:I35" si="2">F22*16.03%</f>
        <v>222.77532199999996</v>
      </c>
      <c r="J22" s="1">
        <f t="shared" ref="J22:J35" si="3">G22*0.35%</f>
        <v>2.7932799999999989</v>
      </c>
      <c r="K22" s="1">
        <f t="shared" ref="K22:K35" si="4">I22+J22</f>
        <v>225.56860199999997</v>
      </c>
      <c r="M22" s="2">
        <f t="shared" ref="M22:M29" si="5">D22-985.92</f>
        <v>1516.3199999999997</v>
      </c>
      <c r="N22" s="1">
        <f t="shared" ref="N22:N35" si="6">M22*8%</f>
        <v>121.30559999999998</v>
      </c>
      <c r="P22" s="1">
        <f t="shared" ref="P22:P35" si="7">K22-N22</f>
        <v>104.26300199999999</v>
      </c>
      <c r="R22" s="8">
        <f t="shared" ref="R22:R35" si="8">P22/B22</f>
        <v>4.8471874476987441E-2</v>
      </c>
      <c r="S22" s="6">
        <f>R22-R21</f>
        <v>4.2139624565270747E-3</v>
      </c>
    </row>
    <row r="23" spans="1:23" x14ac:dyDescent="0.25">
      <c r="A23">
        <v>3</v>
      </c>
      <c r="B23" s="2">
        <v>2342</v>
      </c>
      <c r="D23" s="2">
        <f t="shared" ref="D23:D35" si="9">B23*1.1625</f>
        <v>2722.5750000000003</v>
      </c>
      <c r="F23" s="2">
        <f t="shared" si="0"/>
        <v>1610.0750000000003</v>
      </c>
      <c r="G23" s="2">
        <f t="shared" si="1"/>
        <v>1018.4150000000002</v>
      </c>
      <c r="I23" s="1">
        <f t="shared" si="2"/>
        <v>258.09502250000003</v>
      </c>
      <c r="J23" s="1">
        <f t="shared" si="3"/>
        <v>3.5644525000000002</v>
      </c>
      <c r="K23" s="1">
        <f t="shared" si="4"/>
        <v>261.65947500000004</v>
      </c>
      <c r="M23" s="2">
        <f t="shared" si="5"/>
        <v>1736.6550000000002</v>
      </c>
      <c r="N23" s="1">
        <f t="shared" si="6"/>
        <v>138.93240000000003</v>
      </c>
      <c r="P23" s="1">
        <f t="shared" si="7"/>
        <v>122.72707500000001</v>
      </c>
      <c r="R23" s="8">
        <f t="shared" si="8"/>
        <v>5.2402679333902656E-2</v>
      </c>
      <c r="S23" s="6">
        <f t="shared" ref="S23:S35" si="10">R23-R22</f>
        <v>3.9308048569152154E-3</v>
      </c>
    </row>
    <row r="24" spans="1:23" x14ac:dyDescent="0.25">
      <c r="A24">
        <v>4</v>
      </c>
      <c r="B24" s="2">
        <v>2470</v>
      </c>
      <c r="D24" s="2">
        <f t="shared" si="9"/>
        <v>2871.375</v>
      </c>
      <c r="F24" s="2">
        <f t="shared" si="0"/>
        <v>1758.875</v>
      </c>
      <c r="G24" s="2">
        <f t="shared" si="1"/>
        <v>1167.2149999999999</v>
      </c>
      <c r="I24" s="1">
        <f t="shared" si="2"/>
        <v>281.94766249999998</v>
      </c>
      <c r="J24" s="1">
        <f t="shared" si="3"/>
        <v>4.0852524999999993</v>
      </c>
      <c r="K24" s="1">
        <f t="shared" si="4"/>
        <v>286.032915</v>
      </c>
      <c r="M24" s="2">
        <f t="shared" si="5"/>
        <v>1885.4549999999999</v>
      </c>
      <c r="N24" s="1">
        <f t="shared" si="6"/>
        <v>150.8364</v>
      </c>
      <c r="P24" s="1">
        <f t="shared" si="7"/>
        <v>135.19651500000001</v>
      </c>
      <c r="R24" s="8">
        <f t="shared" si="8"/>
        <v>5.4735431174089071E-2</v>
      </c>
      <c r="S24" s="6">
        <f t="shared" si="10"/>
        <v>2.3327518401864145E-3</v>
      </c>
    </row>
    <row r="25" spans="1:23" x14ac:dyDescent="0.25">
      <c r="A25">
        <v>5</v>
      </c>
      <c r="B25" s="2">
        <v>2599</v>
      </c>
      <c r="D25" s="2">
        <f t="shared" si="9"/>
        <v>3021.3375000000001</v>
      </c>
      <c r="F25" s="2">
        <f t="shared" si="0"/>
        <v>1908.8375000000001</v>
      </c>
      <c r="G25" s="2">
        <f t="shared" si="1"/>
        <v>1317.1775</v>
      </c>
      <c r="I25" s="1">
        <f t="shared" si="2"/>
        <v>305.98665125000002</v>
      </c>
      <c r="J25" s="1">
        <f t="shared" si="3"/>
        <v>4.6101212499999997</v>
      </c>
      <c r="K25" s="1">
        <f t="shared" si="4"/>
        <v>310.59677250000004</v>
      </c>
      <c r="M25" s="2">
        <f t="shared" si="5"/>
        <v>2035.4175</v>
      </c>
      <c r="N25" s="1">
        <f t="shared" si="6"/>
        <v>162.83340000000001</v>
      </c>
      <c r="P25" s="1">
        <f t="shared" si="7"/>
        <v>147.76337250000003</v>
      </c>
      <c r="R25" s="8">
        <f t="shared" si="8"/>
        <v>5.6853933243555227E-2</v>
      </c>
      <c r="S25" s="6">
        <f t="shared" si="10"/>
        <v>2.1185020694661563E-3</v>
      </c>
    </row>
    <row r="26" spans="1:23" x14ac:dyDescent="0.25">
      <c r="A26">
        <v>6</v>
      </c>
      <c r="B26" s="2">
        <v>2729</v>
      </c>
      <c r="D26" s="2">
        <f t="shared" si="9"/>
        <v>3172.4625000000001</v>
      </c>
      <c r="F26" s="2">
        <f t="shared" si="0"/>
        <v>2059.9625000000001</v>
      </c>
      <c r="G26" s="2">
        <f t="shared" si="1"/>
        <v>1468.3025</v>
      </c>
      <c r="I26" s="1">
        <f t="shared" si="2"/>
        <v>330.21198874999999</v>
      </c>
      <c r="J26" s="1">
        <f t="shared" si="3"/>
        <v>5.1390587499999993</v>
      </c>
      <c r="K26" s="1">
        <f t="shared" si="4"/>
        <v>335.35104749999999</v>
      </c>
      <c r="M26" s="2">
        <f t="shared" si="5"/>
        <v>2186.5425</v>
      </c>
      <c r="N26" s="1">
        <f t="shared" si="6"/>
        <v>174.92340000000002</v>
      </c>
      <c r="P26" s="1">
        <f t="shared" si="7"/>
        <v>160.42764749999998</v>
      </c>
      <c r="R26" s="8">
        <f t="shared" si="8"/>
        <v>5.878623946500549E-2</v>
      </c>
      <c r="S26" s="6">
        <f t="shared" si="10"/>
        <v>1.9323062214502626E-3</v>
      </c>
    </row>
    <row r="27" spans="1:23" x14ac:dyDescent="0.25">
      <c r="A27">
        <v>7</v>
      </c>
      <c r="B27" s="2">
        <v>2986</v>
      </c>
      <c r="D27" s="2">
        <f t="shared" si="9"/>
        <v>3471.2250000000004</v>
      </c>
      <c r="F27" s="2">
        <f t="shared" si="0"/>
        <v>2358.7250000000004</v>
      </c>
      <c r="G27" s="2">
        <f t="shared" si="1"/>
        <v>1767.0650000000003</v>
      </c>
      <c r="I27" s="1">
        <f t="shared" si="2"/>
        <v>378.10361750000004</v>
      </c>
      <c r="J27" s="1">
        <f t="shared" si="3"/>
        <v>6.1847275000000002</v>
      </c>
      <c r="K27" s="1">
        <f t="shared" si="4"/>
        <v>384.28834500000005</v>
      </c>
      <c r="M27" s="2">
        <f t="shared" si="5"/>
        <v>2485.3050000000003</v>
      </c>
      <c r="N27" s="1">
        <f t="shared" si="6"/>
        <v>198.82440000000003</v>
      </c>
      <c r="P27" s="1">
        <f t="shared" si="7"/>
        <v>185.46394500000002</v>
      </c>
      <c r="R27" s="8">
        <f t="shared" si="8"/>
        <v>6.2111167113194921E-2</v>
      </c>
      <c r="S27" s="6">
        <f t="shared" si="10"/>
        <v>3.324927648189431E-3</v>
      </c>
    </row>
    <row r="28" spans="1:23" x14ac:dyDescent="0.25">
      <c r="A28">
        <v>8</v>
      </c>
      <c r="B28" s="2">
        <v>3376</v>
      </c>
      <c r="D28" s="2">
        <f t="shared" si="9"/>
        <v>3924.6000000000004</v>
      </c>
      <c r="F28" s="2">
        <f t="shared" si="0"/>
        <v>2812.1000000000004</v>
      </c>
      <c r="G28" s="2">
        <f t="shared" si="1"/>
        <v>2220.4400000000005</v>
      </c>
      <c r="I28" s="1">
        <f t="shared" si="2"/>
        <v>450.77963000000005</v>
      </c>
      <c r="J28" s="1">
        <f t="shared" si="3"/>
        <v>7.7715400000000008</v>
      </c>
      <c r="K28" s="1">
        <f t="shared" si="4"/>
        <v>458.55117000000007</v>
      </c>
      <c r="M28" s="2">
        <f t="shared" si="5"/>
        <v>2938.6800000000003</v>
      </c>
      <c r="N28" s="1">
        <f t="shared" si="6"/>
        <v>235.09440000000004</v>
      </c>
      <c r="P28" s="1">
        <f t="shared" si="7"/>
        <v>223.45677000000003</v>
      </c>
      <c r="R28" s="8">
        <f t="shared" si="8"/>
        <v>6.6189801540284365E-2</v>
      </c>
      <c r="S28" s="6">
        <f t="shared" si="10"/>
        <v>4.0786344270894448E-3</v>
      </c>
    </row>
    <row r="29" spans="1:23" x14ac:dyDescent="0.25">
      <c r="A29">
        <v>9</v>
      </c>
      <c r="B29" s="2">
        <v>3805</v>
      </c>
      <c r="D29" s="2">
        <f t="shared" si="9"/>
        <v>4423.3125</v>
      </c>
      <c r="F29" s="2">
        <f t="shared" si="0"/>
        <v>3310.8125</v>
      </c>
      <c r="G29" s="2">
        <f t="shared" si="1"/>
        <v>2719.1525000000001</v>
      </c>
      <c r="I29" s="1">
        <f t="shared" si="2"/>
        <v>530.72324374999994</v>
      </c>
      <c r="J29" s="1">
        <f t="shared" si="3"/>
        <v>9.5170337499999995</v>
      </c>
      <c r="K29" s="1">
        <f t="shared" si="4"/>
        <v>540.24027749999993</v>
      </c>
      <c r="M29" s="2">
        <f t="shared" si="5"/>
        <v>3437.3924999999999</v>
      </c>
      <c r="N29" s="1">
        <f t="shared" si="6"/>
        <v>274.9914</v>
      </c>
      <c r="P29" s="1">
        <f t="shared" si="7"/>
        <v>265.24887749999994</v>
      </c>
      <c r="R29" s="8">
        <f t="shared" si="8"/>
        <v>6.9710611695137953E-2</v>
      </c>
      <c r="S29" s="6">
        <f t="shared" si="10"/>
        <v>3.5208101548535875E-3</v>
      </c>
      <c r="T29" t="s">
        <v>48</v>
      </c>
      <c r="W29" s="6">
        <f>(S21:S29)/9</f>
        <v>3.9120112831706529E-4</v>
      </c>
    </row>
    <row r="30" spans="1:23" x14ac:dyDescent="0.25">
      <c r="A30">
        <v>10</v>
      </c>
      <c r="B30" s="2">
        <v>4225</v>
      </c>
      <c r="D30" s="2">
        <f t="shared" si="9"/>
        <v>4911.5625</v>
      </c>
      <c r="F30" s="2">
        <f t="shared" si="0"/>
        <v>3799.0625</v>
      </c>
      <c r="G30" s="2">
        <f t="shared" si="1"/>
        <v>3207.4025000000001</v>
      </c>
      <c r="I30" s="1">
        <f t="shared" si="2"/>
        <v>608.98971874999995</v>
      </c>
      <c r="J30" s="1">
        <f t="shared" si="3"/>
        <v>11.225908749999999</v>
      </c>
      <c r="K30" s="1">
        <f t="shared" si="4"/>
        <v>620.21562749999998</v>
      </c>
      <c r="M30" s="2">
        <f>4475.64-985.92</f>
        <v>3489.7200000000003</v>
      </c>
      <c r="N30" s="1">
        <f t="shared" si="6"/>
        <v>279.17760000000004</v>
      </c>
      <c r="P30" s="1">
        <f t="shared" si="7"/>
        <v>341.03802749999994</v>
      </c>
      <c r="R30" s="8">
        <f t="shared" si="8"/>
        <v>8.0719059763313603E-2</v>
      </c>
      <c r="S30" s="6">
        <f t="shared" si="10"/>
        <v>1.100844806817565E-2</v>
      </c>
    </row>
    <row r="31" spans="1:23" x14ac:dyDescent="0.25">
      <c r="A31" t="s">
        <v>21</v>
      </c>
      <c r="B31" s="2">
        <v>4541</v>
      </c>
      <c r="D31" s="2">
        <f t="shared" si="9"/>
        <v>5278.9125000000004</v>
      </c>
      <c r="F31" s="2">
        <f t="shared" si="0"/>
        <v>4166.4125000000004</v>
      </c>
      <c r="G31" s="2">
        <f t="shared" si="1"/>
        <v>3574.7525000000005</v>
      </c>
      <c r="I31" s="1">
        <f t="shared" si="2"/>
        <v>667.87592375000008</v>
      </c>
      <c r="J31" s="1">
        <f t="shared" si="3"/>
        <v>12.51163375</v>
      </c>
      <c r="K31" s="1">
        <f t="shared" si="4"/>
        <v>680.38755750000007</v>
      </c>
      <c r="M31" s="2">
        <f>4475.64-985.92</f>
        <v>3489.7200000000003</v>
      </c>
      <c r="N31" s="1">
        <f t="shared" si="6"/>
        <v>279.17760000000004</v>
      </c>
      <c r="P31" s="1">
        <f t="shared" si="7"/>
        <v>401.20995750000003</v>
      </c>
      <c r="R31" s="8">
        <f t="shared" si="8"/>
        <v>8.8352776370843433E-2</v>
      </c>
      <c r="S31" s="6">
        <f t="shared" si="10"/>
        <v>7.6337166075298307E-3</v>
      </c>
    </row>
    <row r="32" spans="1:23" x14ac:dyDescent="0.25">
      <c r="A32">
        <v>11</v>
      </c>
      <c r="B32" s="2">
        <v>4859</v>
      </c>
      <c r="D32" s="2">
        <f t="shared" si="9"/>
        <v>5648.5875000000005</v>
      </c>
      <c r="F32" s="2">
        <f t="shared" si="0"/>
        <v>4536.0875000000005</v>
      </c>
      <c r="G32" s="2">
        <f t="shared" si="1"/>
        <v>3944.4275000000007</v>
      </c>
      <c r="I32" s="1">
        <f t="shared" si="2"/>
        <v>727.13482625000006</v>
      </c>
      <c r="J32" s="1">
        <f t="shared" si="3"/>
        <v>13.805496250000001</v>
      </c>
      <c r="K32" s="1">
        <f t="shared" si="4"/>
        <v>740.94032250000009</v>
      </c>
      <c r="M32" s="2">
        <f t="shared" ref="M32:M35" si="11">4475.64-985.92</f>
        <v>3489.7200000000003</v>
      </c>
      <c r="N32" s="1">
        <f t="shared" si="6"/>
        <v>279.17760000000004</v>
      </c>
      <c r="P32" s="1">
        <f t="shared" si="7"/>
        <v>461.76272250000005</v>
      </c>
      <c r="R32" s="8">
        <f t="shared" si="8"/>
        <v>9.5032459868285665E-2</v>
      </c>
      <c r="S32" s="6">
        <f t="shared" si="10"/>
        <v>6.679683497442232E-3</v>
      </c>
    </row>
    <row r="33" spans="1:23" x14ac:dyDescent="0.25">
      <c r="A33" t="s">
        <v>22</v>
      </c>
      <c r="B33" s="2">
        <v>5188</v>
      </c>
      <c r="D33" s="2">
        <f t="shared" si="9"/>
        <v>6031.05</v>
      </c>
      <c r="F33" s="2">
        <f t="shared" si="0"/>
        <v>4918.55</v>
      </c>
      <c r="G33" s="2">
        <f t="shared" si="1"/>
        <v>4326.8900000000003</v>
      </c>
      <c r="I33" s="1">
        <f t="shared" si="2"/>
        <v>788.44356500000004</v>
      </c>
      <c r="J33" s="1">
        <f t="shared" si="3"/>
        <v>15.144114999999999</v>
      </c>
      <c r="K33" s="1">
        <f t="shared" si="4"/>
        <v>803.58768000000009</v>
      </c>
      <c r="M33" s="2">
        <f t="shared" si="11"/>
        <v>3489.7200000000003</v>
      </c>
      <c r="N33" s="1">
        <f t="shared" si="6"/>
        <v>279.17760000000004</v>
      </c>
      <c r="P33" s="1">
        <f t="shared" si="7"/>
        <v>524.41008000000011</v>
      </c>
      <c r="R33" s="8">
        <f t="shared" si="8"/>
        <v>0.10108135697764073</v>
      </c>
      <c r="S33" s="6">
        <f t="shared" si="10"/>
        <v>6.0488971093550642E-3</v>
      </c>
    </row>
    <row r="34" spans="1:23" x14ac:dyDescent="0.25">
      <c r="A34">
        <v>12</v>
      </c>
      <c r="B34" s="2">
        <v>5520</v>
      </c>
      <c r="D34" s="2">
        <f t="shared" si="9"/>
        <v>6417.0000000000009</v>
      </c>
      <c r="F34" s="2">
        <f t="shared" si="0"/>
        <v>5304.5000000000009</v>
      </c>
      <c r="G34" s="2">
        <f t="shared" si="1"/>
        <v>4712.8400000000011</v>
      </c>
      <c r="I34" s="1">
        <f t="shared" si="2"/>
        <v>850.31135000000017</v>
      </c>
      <c r="J34" s="1">
        <f t="shared" si="3"/>
        <v>16.494940000000003</v>
      </c>
      <c r="K34" s="1">
        <f t="shared" si="4"/>
        <v>866.80629000000022</v>
      </c>
      <c r="M34" s="2">
        <f t="shared" si="11"/>
        <v>3489.7200000000003</v>
      </c>
      <c r="N34" s="1">
        <f t="shared" si="6"/>
        <v>279.17760000000004</v>
      </c>
      <c r="P34" s="1">
        <f t="shared" si="7"/>
        <v>587.62869000000023</v>
      </c>
      <c r="R34" s="8">
        <f t="shared" si="8"/>
        <v>0.106454472826087</v>
      </c>
      <c r="S34" s="6">
        <f t="shared" si="10"/>
        <v>5.3731158484462693E-3</v>
      </c>
    </row>
    <row r="35" spans="1:23" x14ac:dyDescent="0.25">
      <c r="A35">
        <v>13</v>
      </c>
      <c r="B35" s="2">
        <v>5964</v>
      </c>
      <c r="D35" s="2">
        <f t="shared" si="9"/>
        <v>6933.1500000000005</v>
      </c>
      <c r="F35" s="2">
        <f t="shared" si="0"/>
        <v>5820.6500000000005</v>
      </c>
      <c r="G35" s="2">
        <f t="shared" si="1"/>
        <v>5228.9900000000007</v>
      </c>
      <c r="I35" s="1">
        <f t="shared" si="2"/>
        <v>933.05019500000003</v>
      </c>
      <c r="J35" s="1">
        <f t="shared" si="3"/>
        <v>18.301465</v>
      </c>
      <c r="K35" s="1">
        <f t="shared" si="4"/>
        <v>951.35166000000004</v>
      </c>
      <c r="M35" s="2">
        <f t="shared" si="11"/>
        <v>3489.7200000000003</v>
      </c>
      <c r="N35" s="1">
        <f t="shared" si="6"/>
        <v>279.17760000000004</v>
      </c>
      <c r="P35" s="1">
        <f t="shared" si="7"/>
        <v>672.17406000000005</v>
      </c>
      <c r="R35" s="8">
        <f t="shared" si="8"/>
        <v>0.11270524144869216</v>
      </c>
      <c r="S35" s="6">
        <f t="shared" si="10"/>
        <v>6.2507686226051656E-3</v>
      </c>
      <c r="T35" t="s">
        <v>49</v>
      </c>
      <c r="W35" s="6">
        <f>(S21:S35)/15</f>
        <v>4.1671790817367769E-4</v>
      </c>
    </row>
    <row r="39" spans="1:23" x14ac:dyDescent="0.25">
      <c r="A39" t="s">
        <v>44</v>
      </c>
    </row>
    <row r="40" spans="1:23" x14ac:dyDescent="0.25">
      <c r="A40" t="s">
        <v>45</v>
      </c>
    </row>
    <row r="41" spans="1:23" x14ac:dyDescent="0.25">
      <c r="A41" t="s">
        <v>42</v>
      </c>
    </row>
    <row r="42" spans="1:23" x14ac:dyDescent="0.25">
      <c r="A42" t="s">
        <v>43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Vergelijkingen</vt:lpstr>
    </vt:vector>
  </TitlesOfParts>
  <Company>Gemeente Amsterdam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 Shie (BDA)</dc:creator>
  <cp:lastModifiedBy>Mees Heller</cp:lastModifiedBy>
  <dcterms:created xsi:type="dcterms:W3CDTF">2018-02-28T08:02:30Z</dcterms:created>
  <dcterms:modified xsi:type="dcterms:W3CDTF">2018-03-22T13:13:35Z</dcterms:modified>
</cp:coreProperties>
</file>